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ls\Downloads\"/>
    </mc:Choice>
  </mc:AlternateContent>
  <bookViews>
    <workbookView xWindow="0" yWindow="0" windowWidth="9972" windowHeight="5304" tabRatio="710" firstSheet="2" activeTab="8"/>
  </bookViews>
  <sheets>
    <sheet name="Summary" sheetId="29" r:id="rId1"/>
    <sheet name="All (good)-Si" sheetId="1" r:id="rId2"/>
    <sheet name="All (good)-Zr&amp;REE" sheetId="28" r:id="rId3"/>
    <sheet name="GCDkitWR" sheetId="24" r:id="rId4"/>
    <sheet name="Amph" sheetId="4" r:id="rId5"/>
    <sheet name="Bio" sheetId="2" r:id="rId6"/>
    <sheet name="Cpx" sheetId="21" r:id="rId7"/>
    <sheet name="Feld" sheetId="3" r:id="rId8"/>
    <sheet name="Eudialyte" sheetId="31" r:id="rId9"/>
    <sheet name="REE" sheetId="27" r:id="rId10"/>
    <sheet name="Roumaite" sheetId="30" r:id="rId11"/>
    <sheet name="ZrSi" sheetId="26" r:id="rId12"/>
    <sheet name="Unknowns" sheetId="23" r:id="rId13"/>
    <sheet name="Other" sheetId="25" r:id="rId14"/>
    <sheet name="All (raw)" sheetId="9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31" l="1"/>
  <c r="T13" i="31"/>
  <c r="S13" i="31"/>
  <c r="R13" i="31"/>
  <c r="Q13" i="31"/>
  <c r="P13" i="31"/>
  <c r="O13" i="31"/>
  <c r="N13" i="31"/>
  <c r="M13" i="31"/>
  <c r="J13" i="31"/>
  <c r="I13" i="31"/>
  <c r="H13" i="31"/>
  <c r="G13" i="31"/>
  <c r="F13" i="31"/>
  <c r="E13" i="31"/>
  <c r="C13" i="31"/>
  <c r="B13" i="31"/>
  <c r="U12" i="31"/>
  <c r="T12" i="31"/>
  <c r="S12" i="31"/>
  <c r="R12" i="31"/>
  <c r="Q12" i="31"/>
  <c r="P12" i="31"/>
  <c r="O12" i="31"/>
  <c r="N12" i="31"/>
  <c r="M12" i="31"/>
  <c r="J12" i="31"/>
  <c r="I12" i="31"/>
  <c r="H12" i="31"/>
  <c r="G12" i="31"/>
  <c r="F12" i="31"/>
  <c r="E12" i="31"/>
  <c r="C12" i="31"/>
  <c r="B12" i="31"/>
  <c r="T57" i="31" l="1"/>
  <c r="S57" i="31"/>
  <c r="R57" i="31"/>
  <c r="Q57" i="31"/>
  <c r="O57" i="31"/>
  <c r="N57" i="31"/>
  <c r="M57" i="31"/>
  <c r="L57" i="31"/>
  <c r="J57" i="31"/>
  <c r="I57" i="31"/>
  <c r="H57" i="31"/>
  <c r="G57" i="31"/>
  <c r="F57" i="31"/>
  <c r="E57" i="31"/>
  <c r="D57" i="31"/>
  <c r="C57" i="31"/>
  <c r="T56" i="31"/>
  <c r="S56" i="31"/>
  <c r="R56" i="31"/>
  <c r="Q56" i="31"/>
  <c r="O56" i="31"/>
  <c r="N56" i="31"/>
  <c r="M56" i="31"/>
  <c r="L56" i="31"/>
  <c r="J56" i="31"/>
  <c r="I56" i="31"/>
  <c r="H56" i="31"/>
  <c r="G56" i="31"/>
  <c r="F56" i="31"/>
  <c r="E56" i="31"/>
  <c r="D56" i="31"/>
  <c r="C56" i="31"/>
  <c r="T48" i="31"/>
  <c r="S48" i="31"/>
  <c r="R48" i="31"/>
  <c r="Q48" i="31"/>
  <c r="O48" i="31"/>
  <c r="N48" i="31"/>
  <c r="M48" i="31"/>
  <c r="L48" i="31"/>
  <c r="J48" i="31"/>
  <c r="I48" i="31"/>
  <c r="H48" i="31"/>
  <c r="G48" i="31"/>
  <c r="F48" i="31"/>
  <c r="E48" i="31"/>
  <c r="D48" i="31"/>
  <c r="C48" i="31"/>
  <c r="T47" i="31"/>
  <c r="S47" i="31"/>
  <c r="R47" i="31"/>
  <c r="Q47" i="31"/>
  <c r="O47" i="31"/>
  <c r="N47" i="31"/>
  <c r="M47" i="31"/>
  <c r="L47" i="31"/>
  <c r="J47" i="31"/>
  <c r="I47" i="31"/>
  <c r="H47" i="31"/>
  <c r="G47" i="31"/>
  <c r="F47" i="31"/>
  <c r="E47" i="31"/>
  <c r="D47" i="31"/>
  <c r="C47" i="31"/>
  <c r="T39" i="31"/>
  <c r="S39" i="31"/>
  <c r="R39" i="31"/>
  <c r="Q39" i="31"/>
  <c r="O39" i="31"/>
  <c r="N39" i="31"/>
  <c r="M39" i="31"/>
  <c r="L39" i="31"/>
  <c r="J39" i="31"/>
  <c r="I39" i="31"/>
  <c r="H39" i="31"/>
  <c r="G39" i="31"/>
  <c r="F39" i="31"/>
  <c r="E39" i="31"/>
  <c r="D39" i="31"/>
  <c r="C39" i="31"/>
  <c r="T38" i="31"/>
  <c r="S38" i="31"/>
  <c r="R38" i="31"/>
  <c r="Q38" i="31"/>
  <c r="O38" i="31"/>
  <c r="N38" i="31"/>
  <c r="M38" i="31"/>
  <c r="L38" i="31"/>
  <c r="J38" i="31"/>
  <c r="I38" i="31"/>
  <c r="H38" i="31"/>
  <c r="G38" i="31"/>
  <c r="F38" i="31"/>
  <c r="E38" i="31"/>
  <c r="D38" i="31"/>
  <c r="C38" i="31"/>
  <c r="E29" i="31"/>
  <c r="F29" i="31"/>
  <c r="G29" i="31"/>
  <c r="H29" i="31"/>
  <c r="I29" i="31"/>
  <c r="J29" i="31"/>
  <c r="K29" i="31"/>
  <c r="M29" i="31"/>
  <c r="O29" i="31"/>
  <c r="P29" i="31"/>
  <c r="Q29" i="31"/>
  <c r="R29" i="31"/>
  <c r="S29" i="31"/>
  <c r="T29" i="31"/>
  <c r="U29" i="31"/>
  <c r="E30" i="31"/>
  <c r="F30" i="31"/>
  <c r="G30" i="31"/>
  <c r="H30" i="31"/>
  <c r="I30" i="31"/>
  <c r="J30" i="31"/>
  <c r="K30" i="31"/>
  <c r="M30" i="31"/>
  <c r="O30" i="31"/>
  <c r="P30" i="31"/>
  <c r="Q30" i="31"/>
  <c r="R30" i="31"/>
  <c r="S30" i="31"/>
  <c r="T30" i="31"/>
  <c r="U30" i="31"/>
  <c r="C30" i="31"/>
  <c r="C29" i="31"/>
  <c r="U84" i="31"/>
  <c r="T84" i="31"/>
  <c r="S84" i="31"/>
  <c r="R84" i="31"/>
  <c r="Q84" i="31"/>
  <c r="P84" i="31"/>
  <c r="O84" i="31"/>
  <c r="M84" i="31"/>
  <c r="K84" i="31"/>
  <c r="J84" i="31"/>
  <c r="I84" i="31"/>
  <c r="H84" i="31"/>
  <c r="G84" i="31"/>
  <c r="F84" i="31"/>
  <c r="E84" i="31"/>
  <c r="C84" i="31"/>
  <c r="U83" i="31"/>
  <c r="T83" i="31"/>
  <c r="S83" i="31"/>
  <c r="R83" i="31"/>
  <c r="Q83" i="31"/>
  <c r="P83" i="31"/>
  <c r="O83" i="31"/>
  <c r="M83" i="31"/>
  <c r="K83" i="31"/>
  <c r="J83" i="31"/>
  <c r="I83" i="31"/>
  <c r="H83" i="31"/>
  <c r="G83" i="31"/>
  <c r="F83" i="31"/>
  <c r="E83" i="31"/>
  <c r="C83" i="31"/>
  <c r="U75" i="31"/>
  <c r="T75" i="31"/>
  <c r="S75" i="31"/>
  <c r="R75" i="31"/>
  <c r="Q75" i="31"/>
  <c r="P75" i="31"/>
  <c r="O75" i="31"/>
  <c r="M75" i="31"/>
  <c r="K75" i="31"/>
  <c r="J75" i="31"/>
  <c r="I75" i="31"/>
  <c r="H75" i="31"/>
  <c r="G75" i="31"/>
  <c r="F75" i="31"/>
  <c r="E75" i="31"/>
  <c r="C75" i="31"/>
  <c r="U74" i="31"/>
  <c r="T74" i="31"/>
  <c r="S74" i="31"/>
  <c r="R74" i="31"/>
  <c r="Q74" i="31"/>
  <c r="P74" i="31"/>
  <c r="O74" i="31"/>
  <c r="M74" i="31"/>
  <c r="K74" i="31"/>
  <c r="J74" i="31"/>
  <c r="I74" i="31"/>
  <c r="H74" i="31"/>
  <c r="G74" i="31"/>
  <c r="F74" i="31"/>
  <c r="E74" i="31"/>
  <c r="C74" i="31"/>
  <c r="U66" i="31"/>
  <c r="T66" i="31"/>
  <c r="S66" i="31"/>
  <c r="R66" i="31"/>
  <c r="Q66" i="31"/>
  <c r="P66" i="31"/>
  <c r="O66" i="31"/>
  <c r="M66" i="31"/>
  <c r="K66" i="31"/>
  <c r="J66" i="31"/>
  <c r="I66" i="31"/>
  <c r="H66" i="31"/>
  <c r="G66" i="31"/>
  <c r="F66" i="31"/>
  <c r="E66" i="31"/>
  <c r="C66" i="31"/>
  <c r="U65" i="31"/>
  <c r="T65" i="31"/>
  <c r="S65" i="31"/>
  <c r="R65" i="31"/>
  <c r="Q65" i="31"/>
  <c r="P65" i="31"/>
  <c r="O65" i="31"/>
  <c r="M65" i="31"/>
  <c r="K65" i="31"/>
  <c r="J65" i="31"/>
  <c r="I65" i="31"/>
  <c r="H65" i="31"/>
  <c r="G65" i="31"/>
  <c r="F65" i="31"/>
  <c r="E65" i="31"/>
  <c r="C65" i="31"/>
  <c r="D57" i="26" l="1"/>
  <c r="G57" i="26"/>
  <c r="H57" i="26"/>
  <c r="I57" i="26"/>
  <c r="J57" i="26"/>
  <c r="K57" i="26"/>
  <c r="L57" i="26"/>
  <c r="M57" i="26"/>
  <c r="O57" i="26"/>
  <c r="P57" i="26"/>
  <c r="Q57" i="26"/>
  <c r="R57" i="26"/>
  <c r="S57" i="26"/>
  <c r="T57" i="26"/>
  <c r="U57" i="26"/>
  <c r="D58" i="26"/>
  <c r="G58" i="26"/>
  <c r="H58" i="26"/>
  <c r="I58" i="26"/>
  <c r="J58" i="26"/>
  <c r="K58" i="26"/>
  <c r="L58" i="26"/>
  <c r="M58" i="26"/>
  <c r="O58" i="26"/>
  <c r="P58" i="26"/>
  <c r="Q58" i="26"/>
  <c r="R58" i="26"/>
  <c r="S58" i="26"/>
  <c r="T58" i="26"/>
  <c r="U58" i="26"/>
  <c r="C58" i="26"/>
  <c r="C57" i="26"/>
  <c r="S9" i="30"/>
  <c r="R9" i="30"/>
  <c r="Q9" i="30"/>
  <c r="P9" i="30"/>
  <c r="O9" i="30"/>
  <c r="N9" i="30"/>
  <c r="M9" i="30"/>
  <c r="L9" i="30"/>
  <c r="K9" i="30"/>
  <c r="I9" i="30"/>
  <c r="H9" i="30"/>
  <c r="G9" i="30"/>
  <c r="F9" i="30"/>
  <c r="E9" i="30"/>
  <c r="C9" i="30"/>
  <c r="B9" i="30"/>
  <c r="S8" i="30"/>
  <c r="R8" i="30"/>
  <c r="Q8" i="30"/>
  <c r="P8" i="30"/>
  <c r="O8" i="30"/>
  <c r="N8" i="30"/>
  <c r="M8" i="30"/>
  <c r="L8" i="30"/>
  <c r="K8" i="30"/>
  <c r="V8" i="30" s="1"/>
  <c r="I8" i="30"/>
  <c r="H8" i="30"/>
  <c r="G8" i="30"/>
  <c r="F8" i="30"/>
  <c r="E8" i="30"/>
  <c r="C8" i="30"/>
  <c r="B8" i="30"/>
  <c r="V7" i="30"/>
  <c r="V6" i="30"/>
  <c r="V5" i="30"/>
  <c r="V4" i="30"/>
  <c r="V3" i="30"/>
  <c r="V2" i="30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D103" i="3"/>
  <c r="E103" i="3"/>
  <c r="F103" i="3"/>
  <c r="G103" i="3"/>
  <c r="H103" i="3"/>
  <c r="I103" i="3"/>
  <c r="C103" i="3"/>
  <c r="B103" i="3"/>
  <c r="C158" i="1" l="1"/>
  <c r="D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C159" i="1"/>
  <c r="D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B159" i="1"/>
  <c r="B158" i="1"/>
  <c r="C501" i="1"/>
  <c r="D501" i="1"/>
  <c r="E501" i="1"/>
  <c r="F501" i="1"/>
  <c r="G501" i="1"/>
  <c r="H501" i="1"/>
  <c r="I501" i="1"/>
  <c r="J501" i="1"/>
  <c r="L501" i="1"/>
  <c r="N501" i="1"/>
  <c r="Q501" i="1"/>
  <c r="C502" i="1"/>
  <c r="D502" i="1"/>
  <c r="E502" i="1"/>
  <c r="F502" i="1"/>
  <c r="G502" i="1"/>
  <c r="H502" i="1"/>
  <c r="I502" i="1"/>
  <c r="J502" i="1"/>
  <c r="L502" i="1"/>
  <c r="N502" i="1"/>
  <c r="Q502" i="1"/>
  <c r="B502" i="1"/>
  <c r="B501" i="1"/>
  <c r="C488" i="1"/>
  <c r="D488" i="1"/>
  <c r="E488" i="1"/>
  <c r="F488" i="1"/>
  <c r="G488" i="1"/>
  <c r="H488" i="1"/>
  <c r="I488" i="1"/>
  <c r="J488" i="1"/>
  <c r="L488" i="1"/>
  <c r="N488" i="1"/>
  <c r="Q488" i="1"/>
  <c r="C489" i="1"/>
  <c r="D489" i="1"/>
  <c r="E489" i="1"/>
  <c r="F489" i="1"/>
  <c r="G489" i="1"/>
  <c r="H489" i="1"/>
  <c r="I489" i="1"/>
  <c r="J489" i="1"/>
  <c r="L489" i="1"/>
  <c r="N489" i="1"/>
  <c r="Q489" i="1"/>
  <c r="B489" i="1"/>
  <c r="B488" i="1"/>
  <c r="C477" i="1"/>
  <c r="D477" i="1"/>
  <c r="E477" i="1"/>
  <c r="F477" i="1"/>
  <c r="G477" i="1"/>
  <c r="H477" i="1"/>
  <c r="I477" i="1"/>
  <c r="J477" i="1"/>
  <c r="L477" i="1"/>
  <c r="M477" i="1"/>
  <c r="N477" i="1"/>
  <c r="O477" i="1"/>
  <c r="P477" i="1"/>
  <c r="Q477" i="1"/>
  <c r="C478" i="1"/>
  <c r="D478" i="1"/>
  <c r="E478" i="1"/>
  <c r="F478" i="1"/>
  <c r="G478" i="1"/>
  <c r="H478" i="1"/>
  <c r="I478" i="1"/>
  <c r="J478" i="1"/>
  <c r="L478" i="1"/>
  <c r="M478" i="1"/>
  <c r="N478" i="1"/>
  <c r="O478" i="1"/>
  <c r="P478" i="1"/>
  <c r="Q478" i="1"/>
  <c r="B478" i="1"/>
  <c r="B477" i="1"/>
  <c r="C424" i="1"/>
  <c r="D424" i="1"/>
  <c r="E424" i="1"/>
  <c r="F424" i="1"/>
  <c r="G424" i="1"/>
  <c r="H424" i="1"/>
  <c r="I424" i="1"/>
  <c r="J424" i="1"/>
  <c r="L424" i="1"/>
  <c r="N424" i="1"/>
  <c r="Q424" i="1"/>
  <c r="C425" i="1"/>
  <c r="D425" i="1"/>
  <c r="E425" i="1"/>
  <c r="F425" i="1"/>
  <c r="G425" i="1"/>
  <c r="H425" i="1"/>
  <c r="I425" i="1"/>
  <c r="J425" i="1"/>
  <c r="L425" i="1"/>
  <c r="N425" i="1"/>
  <c r="Q425" i="1"/>
  <c r="B425" i="1"/>
  <c r="B424" i="1"/>
  <c r="B418" i="1"/>
  <c r="C379" i="1"/>
  <c r="D379" i="1"/>
  <c r="E379" i="1"/>
  <c r="F379" i="1"/>
  <c r="G379" i="1"/>
  <c r="H379" i="1"/>
  <c r="I379" i="1"/>
  <c r="J379" i="1"/>
  <c r="L379" i="1"/>
  <c r="N379" i="1"/>
  <c r="Q379" i="1"/>
  <c r="C380" i="1"/>
  <c r="D380" i="1"/>
  <c r="E380" i="1"/>
  <c r="F380" i="1"/>
  <c r="G380" i="1"/>
  <c r="H380" i="1"/>
  <c r="I380" i="1"/>
  <c r="J380" i="1"/>
  <c r="L380" i="1"/>
  <c r="N380" i="1"/>
  <c r="Q380" i="1"/>
  <c r="B380" i="1"/>
  <c r="B379" i="1"/>
  <c r="C373" i="1"/>
  <c r="D373" i="1"/>
  <c r="E373" i="1"/>
  <c r="F373" i="1"/>
  <c r="G373" i="1"/>
  <c r="H373" i="1"/>
  <c r="I373" i="1"/>
  <c r="J373" i="1"/>
  <c r="L373" i="1"/>
  <c r="M373" i="1"/>
  <c r="N373" i="1"/>
  <c r="O373" i="1"/>
  <c r="P373" i="1"/>
  <c r="Q373" i="1"/>
  <c r="C374" i="1"/>
  <c r="D374" i="1"/>
  <c r="E374" i="1"/>
  <c r="F374" i="1"/>
  <c r="G374" i="1"/>
  <c r="H374" i="1"/>
  <c r="I374" i="1"/>
  <c r="J374" i="1"/>
  <c r="L374" i="1"/>
  <c r="M374" i="1"/>
  <c r="N374" i="1"/>
  <c r="O374" i="1"/>
  <c r="P374" i="1"/>
  <c r="Q374" i="1"/>
  <c r="B374" i="1"/>
  <c r="B373" i="1"/>
  <c r="Q244" i="1"/>
  <c r="N244" i="1"/>
  <c r="L244" i="1"/>
  <c r="J244" i="1"/>
  <c r="I244" i="1"/>
  <c r="H244" i="1"/>
  <c r="G244" i="1"/>
  <c r="F244" i="1"/>
  <c r="E244" i="1"/>
  <c r="D244" i="1"/>
  <c r="C244" i="1"/>
  <c r="B244" i="1"/>
  <c r="Q243" i="1"/>
  <c r="N243" i="1"/>
  <c r="L243" i="1"/>
  <c r="J243" i="1"/>
  <c r="I243" i="1"/>
  <c r="H243" i="1"/>
  <c r="G243" i="1"/>
  <c r="F243" i="1"/>
  <c r="E243" i="1"/>
  <c r="D243" i="1"/>
  <c r="C243" i="1"/>
  <c r="B243" i="1"/>
  <c r="C233" i="1"/>
  <c r="C234" i="1" s="1"/>
  <c r="D233" i="1"/>
  <c r="D234" i="1" s="1"/>
  <c r="E233" i="1"/>
  <c r="E234" i="1" s="1"/>
  <c r="F233" i="1"/>
  <c r="F234" i="1" s="1"/>
  <c r="G233" i="1"/>
  <c r="G234" i="1" s="1"/>
  <c r="H233" i="1"/>
  <c r="H234" i="1" s="1"/>
  <c r="I233" i="1"/>
  <c r="I234" i="1" s="1"/>
  <c r="J233" i="1"/>
  <c r="J234" i="1" s="1"/>
  <c r="L233" i="1"/>
  <c r="L234" i="1" s="1"/>
  <c r="N233" i="1"/>
  <c r="N234" i="1" s="1"/>
  <c r="Q233" i="1"/>
  <c r="Q234" i="1" s="1"/>
  <c r="B233" i="1"/>
  <c r="B234" i="1" s="1"/>
  <c r="C238" i="1"/>
  <c r="D238" i="1"/>
  <c r="E238" i="1"/>
  <c r="F238" i="1"/>
  <c r="G238" i="1"/>
  <c r="H238" i="1"/>
  <c r="I238" i="1"/>
  <c r="J238" i="1"/>
  <c r="L238" i="1"/>
  <c r="N238" i="1"/>
  <c r="Q238" i="1"/>
  <c r="C239" i="1"/>
  <c r="D239" i="1"/>
  <c r="E239" i="1"/>
  <c r="F239" i="1"/>
  <c r="G239" i="1"/>
  <c r="H239" i="1"/>
  <c r="I239" i="1"/>
  <c r="J239" i="1"/>
  <c r="L239" i="1"/>
  <c r="N239" i="1"/>
  <c r="Q239" i="1"/>
  <c r="B239" i="1"/>
  <c r="B238" i="1"/>
  <c r="B176" i="1"/>
  <c r="C132" i="1"/>
  <c r="D132" i="1"/>
  <c r="E132" i="1"/>
  <c r="F132" i="1"/>
  <c r="G132" i="1"/>
  <c r="H132" i="1"/>
  <c r="I132" i="1"/>
  <c r="J132" i="1"/>
  <c r="L132" i="1"/>
  <c r="N132" i="1"/>
  <c r="Q132" i="1"/>
  <c r="C133" i="1"/>
  <c r="D133" i="1"/>
  <c r="E133" i="1"/>
  <c r="F133" i="1"/>
  <c r="G133" i="1"/>
  <c r="H133" i="1"/>
  <c r="I133" i="1"/>
  <c r="J133" i="1"/>
  <c r="L133" i="1"/>
  <c r="N133" i="1"/>
  <c r="Q133" i="1"/>
  <c r="B133" i="1"/>
  <c r="B132" i="1"/>
  <c r="C125" i="1"/>
  <c r="D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C126" i="1"/>
  <c r="D126" i="1"/>
  <c r="E126" i="1"/>
  <c r="F126" i="1"/>
  <c r="G126" i="1"/>
  <c r="H126" i="1"/>
  <c r="I126" i="1"/>
  <c r="J126" i="1"/>
  <c r="L126" i="1"/>
  <c r="M126" i="1"/>
  <c r="N126" i="1"/>
  <c r="O126" i="1"/>
  <c r="P126" i="1"/>
  <c r="Q126" i="1"/>
  <c r="B126" i="1"/>
  <c r="B125" i="1"/>
  <c r="R11" i="24" l="1"/>
  <c r="O11" i="24"/>
  <c r="R24" i="24"/>
  <c r="R25" i="24"/>
  <c r="R26" i="24"/>
  <c r="R27" i="24"/>
  <c r="O24" i="24"/>
  <c r="O25" i="24"/>
  <c r="O26" i="24"/>
  <c r="O27" i="24"/>
  <c r="R3" i="24" l="1"/>
  <c r="R4" i="24"/>
  <c r="R5" i="24"/>
  <c r="R6" i="24"/>
  <c r="R7" i="24"/>
  <c r="R8" i="24"/>
  <c r="R9" i="24"/>
  <c r="R12" i="24"/>
  <c r="R10" i="24"/>
  <c r="R13" i="24"/>
  <c r="R14" i="24"/>
  <c r="R15" i="24"/>
  <c r="R16" i="24"/>
  <c r="R17" i="24"/>
  <c r="R18" i="24"/>
  <c r="R19" i="24"/>
  <c r="R20" i="24"/>
  <c r="R21" i="24"/>
  <c r="R22" i="24"/>
  <c r="R23" i="24"/>
  <c r="R2" i="24"/>
  <c r="C547" i="1" l="1"/>
  <c r="D547" i="1"/>
  <c r="E547" i="1"/>
  <c r="F547" i="1"/>
  <c r="G547" i="1"/>
  <c r="H547" i="1"/>
  <c r="I547" i="1"/>
  <c r="J547" i="1"/>
  <c r="L547" i="1"/>
  <c r="N547" i="1"/>
  <c r="Q547" i="1"/>
  <c r="C548" i="1"/>
  <c r="D548" i="1"/>
  <c r="E548" i="1"/>
  <c r="F548" i="1"/>
  <c r="G548" i="1"/>
  <c r="H548" i="1"/>
  <c r="I548" i="1"/>
  <c r="J548" i="1"/>
  <c r="L548" i="1"/>
  <c r="N548" i="1"/>
  <c r="Q548" i="1"/>
  <c r="B548" i="1"/>
  <c r="B547" i="1"/>
  <c r="C539" i="1"/>
  <c r="D539" i="1"/>
  <c r="E539" i="1"/>
  <c r="F539" i="1"/>
  <c r="G539" i="1"/>
  <c r="H539" i="1"/>
  <c r="I539" i="1"/>
  <c r="J539" i="1"/>
  <c r="L539" i="1"/>
  <c r="N539" i="1"/>
  <c r="Q539" i="1"/>
  <c r="C540" i="1"/>
  <c r="D540" i="1"/>
  <c r="E540" i="1"/>
  <c r="F540" i="1"/>
  <c r="G540" i="1"/>
  <c r="H540" i="1"/>
  <c r="I540" i="1"/>
  <c r="J540" i="1"/>
  <c r="L540" i="1"/>
  <c r="N540" i="1"/>
  <c r="Q540" i="1"/>
  <c r="B540" i="1"/>
  <c r="B539" i="1"/>
  <c r="C516" i="1"/>
  <c r="D516" i="1"/>
  <c r="E516" i="1"/>
  <c r="F516" i="1"/>
  <c r="G516" i="1"/>
  <c r="H516" i="1"/>
  <c r="I516" i="1"/>
  <c r="J516" i="1"/>
  <c r="L516" i="1"/>
  <c r="N516" i="1"/>
  <c r="Q516" i="1"/>
  <c r="C517" i="1"/>
  <c r="D517" i="1"/>
  <c r="E517" i="1"/>
  <c r="F517" i="1"/>
  <c r="G517" i="1"/>
  <c r="H517" i="1"/>
  <c r="I517" i="1"/>
  <c r="J517" i="1"/>
  <c r="L517" i="1"/>
  <c r="N517" i="1"/>
  <c r="Q517" i="1"/>
  <c r="B517" i="1"/>
  <c r="B516" i="1"/>
  <c r="C418" i="1"/>
  <c r="D418" i="1"/>
  <c r="E418" i="1"/>
  <c r="F418" i="1"/>
  <c r="G418" i="1"/>
  <c r="H418" i="1"/>
  <c r="I418" i="1"/>
  <c r="J418" i="1"/>
  <c r="L418" i="1"/>
  <c r="N418" i="1"/>
  <c r="Q418" i="1"/>
  <c r="C419" i="1"/>
  <c r="D419" i="1"/>
  <c r="E419" i="1"/>
  <c r="F419" i="1"/>
  <c r="G419" i="1"/>
  <c r="H419" i="1"/>
  <c r="I419" i="1"/>
  <c r="J419" i="1"/>
  <c r="L419" i="1"/>
  <c r="N419" i="1"/>
  <c r="Q419" i="1"/>
  <c r="B419" i="1"/>
  <c r="C176" i="1"/>
  <c r="D176" i="1"/>
  <c r="E176" i="1"/>
  <c r="F176" i="1"/>
  <c r="G176" i="1"/>
  <c r="H176" i="1"/>
  <c r="I176" i="1"/>
  <c r="J176" i="1"/>
  <c r="L176" i="1"/>
  <c r="M176" i="1"/>
  <c r="N176" i="1"/>
  <c r="O176" i="1"/>
  <c r="P176" i="1"/>
  <c r="Q176" i="1"/>
  <c r="C177" i="1"/>
  <c r="D177" i="1"/>
  <c r="E177" i="1"/>
  <c r="F177" i="1"/>
  <c r="G177" i="1"/>
  <c r="H177" i="1"/>
  <c r="I177" i="1"/>
  <c r="J177" i="1"/>
  <c r="L177" i="1"/>
  <c r="M177" i="1"/>
  <c r="N177" i="1"/>
  <c r="O177" i="1"/>
  <c r="P177" i="1"/>
  <c r="Q177" i="1"/>
  <c r="B177" i="1"/>
  <c r="B113" i="1"/>
  <c r="C113" i="1"/>
  <c r="D113" i="1"/>
  <c r="F113" i="1"/>
  <c r="G113" i="1"/>
  <c r="H113" i="1"/>
  <c r="I113" i="1"/>
  <c r="L113" i="1"/>
  <c r="M113" i="1"/>
  <c r="N113" i="1"/>
  <c r="O113" i="1"/>
  <c r="P113" i="1"/>
  <c r="Q113" i="1"/>
  <c r="C114" i="1"/>
  <c r="D114" i="1"/>
  <c r="F114" i="1"/>
  <c r="G114" i="1"/>
  <c r="H114" i="1"/>
  <c r="I114" i="1"/>
  <c r="L114" i="1"/>
  <c r="M114" i="1"/>
  <c r="N114" i="1"/>
  <c r="O114" i="1"/>
  <c r="P114" i="1"/>
  <c r="Q114" i="1"/>
  <c r="B114" i="1"/>
  <c r="Q96" i="1"/>
  <c r="N96" i="1"/>
  <c r="L96" i="1"/>
  <c r="I96" i="1"/>
  <c r="H96" i="1"/>
  <c r="J96" i="1"/>
  <c r="G96" i="1"/>
  <c r="F96" i="1"/>
  <c r="E96" i="1"/>
  <c r="D96" i="1"/>
  <c r="C96" i="1"/>
  <c r="B96" i="1"/>
  <c r="Q95" i="1"/>
  <c r="N95" i="1"/>
  <c r="L95" i="1"/>
  <c r="I95" i="1"/>
  <c r="H95" i="1"/>
  <c r="J95" i="1"/>
  <c r="G95" i="1"/>
  <c r="F95" i="1"/>
  <c r="E95" i="1"/>
  <c r="D95" i="1"/>
  <c r="C95" i="1"/>
  <c r="B95" i="1"/>
  <c r="B108" i="1"/>
  <c r="C108" i="1"/>
  <c r="D108" i="1"/>
  <c r="F108" i="1"/>
  <c r="G108" i="1"/>
  <c r="H108" i="1"/>
  <c r="I108" i="1"/>
  <c r="L108" i="1"/>
  <c r="M108" i="1"/>
  <c r="N108" i="1"/>
  <c r="O108" i="1"/>
  <c r="P108" i="1"/>
  <c r="Q108" i="1"/>
  <c r="B109" i="1"/>
  <c r="C109" i="1"/>
  <c r="D109" i="1"/>
  <c r="F109" i="1"/>
  <c r="G109" i="1"/>
  <c r="H109" i="1"/>
  <c r="I109" i="1"/>
  <c r="L109" i="1"/>
  <c r="M109" i="1"/>
  <c r="N109" i="1"/>
  <c r="O109" i="1"/>
  <c r="P109" i="1"/>
  <c r="Q109" i="1"/>
  <c r="Q19" i="1"/>
  <c r="N19" i="1"/>
  <c r="L19" i="1"/>
  <c r="I19" i="1"/>
  <c r="H19" i="1"/>
  <c r="J19" i="1"/>
  <c r="G19" i="1"/>
  <c r="F19" i="1"/>
  <c r="E19" i="1"/>
  <c r="D19" i="1"/>
  <c r="C19" i="1"/>
  <c r="B19" i="1"/>
  <c r="Q18" i="1"/>
  <c r="N18" i="1"/>
  <c r="L18" i="1"/>
  <c r="I18" i="1"/>
  <c r="H18" i="1"/>
  <c r="J18" i="1"/>
  <c r="G18" i="1"/>
  <c r="F18" i="1"/>
  <c r="E18" i="1"/>
  <c r="D18" i="1"/>
  <c r="C18" i="1"/>
  <c r="B18" i="1"/>
  <c r="B101" i="21" l="1"/>
  <c r="C292" i="21" l="1"/>
  <c r="D292" i="21"/>
  <c r="E292" i="21"/>
  <c r="F292" i="21"/>
  <c r="G292" i="21"/>
  <c r="H292" i="21"/>
  <c r="I292" i="21"/>
  <c r="J292" i="21"/>
  <c r="K292" i="21"/>
  <c r="M292" i="21"/>
  <c r="P292" i="21"/>
  <c r="C293" i="21"/>
  <c r="D293" i="21"/>
  <c r="E293" i="21"/>
  <c r="F293" i="21"/>
  <c r="G293" i="21"/>
  <c r="H293" i="21"/>
  <c r="I293" i="21"/>
  <c r="J293" i="21"/>
  <c r="K293" i="21"/>
  <c r="M293" i="21"/>
  <c r="P293" i="21"/>
  <c r="B293" i="21"/>
  <c r="B292" i="21"/>
  <c r="B275" i="21"/>
  <c r="B274" i="21"/>
  <c r="C248" i="21"/>
  <c r="D248" i="21"/>
  <c r="E248" i="21"/>
  <c r="F248" i="21"/>
  <c r="G248" i="21"/>
  <c r="H248" i="21"/>
  <c r="I248" i="21"/>
  <c r="J248" i="21"/>
  <c r="K248" i="21"/>
  <c r="M248" i="21"/>
  <c r="P248" i="21"/>
  <c r="C249" i="21"/>
  <c r="D249" i="21"/>
  <c r="E249" i="21"/>
  <c r="F249" i="21"/>
  <c r="G249" i="21"/>
  <c r="H249" i="21"/>
  <c r="I249" i="21"/>
  <c r="J249" i="21"/>
  <c r="K249" i="21"/>
  <c r="M249" i="21"/>
  <c r="P249" i="21"/>
  <c r="B249" i="21"/>
  <c r="B248" i="21"/>
  <c r="C225" i="21"/>
  <c r="D225" i="21"/>
  <c r="E225" i="21"/>
  <c r="F225" i="21"/>
  <c r="G225" i="21"/>
  <c r="H225" i="21"/>
  <c r="I225" i="21"/>
  <c r="J225" i="21"/>
  <c r="K225" i="21"/>
  <c r="L225" i="21"/>
  <c r="M225" i="21"/>
  <c r="N225" i="21"/>
  <c r="O225" i="21"/>
  <c r="P225" i="21"/>
  <c r="C226" i="21"/>
  <c r="D226" i="21"/>
  <c r="E226" i="21"/>
  <c r="F226" i="21"/>
  <c r="G226" i="21"/>
  <c r="H226" i="21"/>
  <c r="I226" i="21"/>
  <c r="J226" i="21"/>
  <c r="K226" i="21"/>
  <c r="L226" i="21"/>
  <c r="M226" i="21"/>
  <c r="N226" i="21"/>
  <c r="O226" i="21"/>
  <c r="P226" i="21"/>
  <c r="B225" i="21"/>
  <c r="B226" i="21"/>
  <c r="C204" i="21"/>
  <c r="D204" i="21"/>
  <c r="E204" i="21"/>
  <c r="F204" i="21"/>
  <c r="G204" i="21"/>
  <c r="H204" i="21"/>
  <c r="I204" i="21"/>
  <c r="J204" i="21"/>
  <c r="K204" i="21"/>
  <c r="M204" i="21"/>
  <c r="P204" i="21"/>
  <c r="C205" i="21"/>
  <c r="D205" i="21"/>
  <c r="E205" i="21"/>
  <c r="F205" i="21"/>
  <c r="G205" i="21"/>
  <c r="H205" i="21"/>
  <c r="I205" i="21"/>
  <c r="J205" i="21"/>
  <c r="K205" i="21"/>
  <c r="M205" i="21"/>
  <c r="P205" i="21"/>
  <c r="B205" i="21"/>
  <c r="B204" i="21"/>
  <c r="C186" i="21"/>
  <c r="D186" i="21"/>
  <c r="E186" i="21"/>
  <c r="F186" i="21"/>
  <c r="G186" i="21"/>
  <c r="H186" i="21"/>
  <c r="I186" i="21"/>
  <c r="J186" i="21"/>
  <c r="K186" i="21"/>
  <c r="L186" i="21"/>
  <c r="M186" i="21"/>
  <c r="N186" i="21"/>
  <c r="O186" i="21"/>
  <c r="P186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B187" i="21"/>
  <c r="B186" i="21"/>
  <c r="C147" i="21"/>
  <c r="D147" i="21"/>
  <c r="E147" i="21"/>
  <c r="F147" i="21"/>
  <c r="G147" i="21"/>
  <c r="H147" i="21"/>
  <c r="I147" i="21"/>
  <c r="J147" i="21"/>
  <c r="K147" i="21"/>
  <c r="M147" i="21"/>
  <c r="P147" i="21"/>
  <c r="C148" i="21"/>
  <c r="D148" i="21"/>
  <c r="E148" i="21"/>
  <c r="F148" i="21"/>
  <c r="G148" i="21"/>
  <c r="H148" i="21"/>
  <c r="I148" i="21"/>
  <c r="J148" i="21"/>
  <c r="K148" i="21"/>
  <c r="M148" i="21"/>
  <c r="P148" i="21"/>
  <c r="B147" i="21"/>
  <c r="B148" i="21"/>
  <c r="C127" i="21"/>
  <c r="D127" i="21"/>
  <c r="E127" i="21"/>
  <c r="F127" i="21"/>
  <c r="G127" i="21"/>
  <c r="H127" i="21"/>
  <c r="I127" i="21"/>
  <c r="J127" i="21"/>
  <c r="K127" i="21"/>
  <c r="L127" i="21"/>
  <c r="M127" i="21"/>
  <c r="N127" i="21"/>
  <c r="O127" i="21"/>
  <c r="P127" i="21"/>
  <c r="C128" i="21"/>
  <c r="D128" i="21"/>
  <c r="E128" i="21"/>
  <c r="F128" i="21"/>
  <c r="G128" i="21"/>
  <c r="H128" i="21"/>
  <c r="I128" i="21"/>
  <c r="J128" i="21"/>
  <c r="K128" i="21"/>
  <c r="L128" i="21"/>
  <c r="M128" i="21"/>
  <c r="N128" i="21"/>
  <c r="O128" i="21"/>
  <c r="P128" i="21"/>
  <c r="B128" i="21"/>
  <c r="B127" i="21"/>
  <c r="C101" i="21"/>
  <c r="D101" i="21"/>
  <c r="E101" i="21"/>
  <c r="F101" i="21"/>
  <c r="G101" i="21"/>
  <c r="H101" i="21"/>
  <c r="I101" i="21"/>
  <c r="J101" i="21"/>
  <c r="K101" i="21"/>
  <c r="L101" i="21"/>
  <c r="M101" i="21"/>
  <c r="N101" i="21"/>
  <c r="O101" i="21"/>
  <c r="P101" i="21"/>
  <c r="C102" i="21"/>
  <c r="D102" i="21"/>
  <c r="E102" i="21"/>
  <c r="F102" i="21"/>
  <c r="G102" i="21"/>
  <c r="H102" i="21"/>
  <c r="I102" i="21"/>
  <c r="J102" i="21"/>
  <c r="K102" i="21"/>
  <c r="L102" i="21"/>
  <c r="M102" i="21"/>
  <c r="N102" i="21"/>
  <c r="O102" i="21"/>
  <c r="P102" i="21"/>
  <c r="B102" i="21"/>
  <c r="C65" i="21"/>
  <c r="D65" i="21"/>
  <c r="E65" i="21"/>
  <c r="F65" i="21"/>
  <c r="G65" i="21"/>
  <c r="H65" i="21"/>
  <c r="I65" i="21"/>
  <c r="J65" i="21"/>
  <c r="K65" i="21"/>
  <c r="M65" i="21"/>
  <c r="P65" i="21"/>
  <c r="C66" i="21"/>
  <c r="D66" i="21"/>
  <c r="E66" i="21"/>
  <c r="F66" i="21"/>
  <c r="G66" i="21"/>
  <c r="H66" i="21"/>
  <c r="I66" i="21"/>
  <c r="J66" i="21"/>
  <c r="K66" i="21"/>
  <c r="M66" i="21"/>
  <c r="P66" i="21"/>
  <c r="B66" i="21"/>
  <c r="B65" i="21"/>
  <c r="B47" i="21"/>
  <c r="B38" i="21"/>
  <c r="C17" i="21"/>
  <c r="D17" i="21"/>
  <c r="E17" i="21"/>
  <c r="F17" i="21"/>
  <c r="G17" i="21"/>
  <c r="H17" i="21"/>
  <c r="I17" i="21"/>
  <c r="J17" i="21"/>
  <c r="K17" i="21"/>
  <c r="M17" i="21"/>
  <c r="P17" i="21"/>
  <c r="C18" i="21"/>
  <c r="D18" i="21"/>
  <c r="E18" i="21"/>
  <c r="F18" i="21"/>
  <c r="G18" i="21"/>
  <c r="H18" i="21"/>
  <c r="I18" i="21"/>
  <c r="J18" i="21"/>
  <c r="K18" i="21"/>
  <c r="M18" i="21"/>
  <c r="P18" i="21"/>
  <c r="B18" i="21"/>
  <c r="B17" i="21"/>
  <c r="O12" i="24" l="1"/>
  <c r="O4" i="24"/>
  <c r="U128" i="29" l="1"/>
  <c r="P288" i="1" l="1"/>
  <c r="P289" i="1"/>
  <c r="D566" i="1"/>
  <c r="G566" i="1"/>
  <c r="I566" i="1"/>
  <c r="J566" i="1"/>
  <c r="K566" i="1"/>
  <c r="L566" i="1"/>
  <c r="M566" i="1"/>
  <c r="Q566" i="1"/>
  <c r="D567" i="1"/>
  <c r="G567" i="1"/>
  <c r="I567" i="1"/>
  <c r="J567" i="1"/>
  <c r="K567" i="1"/>
  <c r="L567" i="1"/>
  <c r="M567" i="1"/>
  <c r="Q567" i="1"/>
  <c r="B567" i="1"/>
  <c r="B566" i="1"/>
  <c r="C559" i="1"/>
  <c r="D559" i="1"/>
  <c r="E559" i="1"/>
  <c r="F559" i="1"/>
  <c r="G559" i="1"/>
  <c r="H559" i="1"/>
  <c r="I559" i="1"/>
  <c r="J559" i="1"/>
  <c r="L559" i="1"/>
  <c r="N559" i="1"/>
  <c r="Q559" i="1"/>
  <c r="C560" i="1"/>
  <c r="D560" i="1"/>
  <c r="E560" i="1"/>
  <c r="F560" i="1"/>
  <c r="G560" i="1"/>
  <c r="H560" i="1"/>
  <c r="I560" i="1"/>
  <c r="J560" i="1"/>
  <c r="L560" i="1"/>
  <c r="N560" i="1"/>
  <c r="Q560" i="1"/>
  <c r="B560" i="1"/>
  <c r="B559" i="1"/>
  <c r="D398" i="1"/>
  <c r="G398" i="1"/>
  <c r="I398" i="1"/>
  <c r="J398" i="1"/>
  <c r="K398" i="1"/>
  <c r="L398" i="1"/>
  <c r="M398" i="1"/>
  <c r="Q398" i="1"/>
  <c r="D399" i="1"/>
  <c r="G399" i="1"/>
  <c r="I399" i="1"/>
  <c r="J399" i="1"/>
  <c r="K399" i="1"/>
  <c r="L399" i="1"/>
  <c r="M399" i="1"/>
  <c r="Q399" i="1"/>
  <c r="B399" i="1"/>
  <c r="B398" i="1"/>
  <c r="C288" i="1"/>
  <c r="D288" i="1"/>
  <c r="F288" i="1"/>
  <c r="G288" i="1"/>
  <c r="H288" i="1"/>
  <c r="I288" i="1"/>
  <c r="L288" i="1"/>
  <c r="M288" i="1"/>
  <c r="N288" i="1"/>
  <c r="O288" i="1"/>
  <c r="Q288" i="1"/>
  <c r="C289" i="1"/>
  <c r="D289" i="1"/>
  <c r="F289" i="1"/>
  <c r="G289" i="1"/>
  <c r="H289" i="1"/>
  <c r="I289" i="1"/>
  <c r="L289" i="1"/>
  <c r="M289" i="1"/>
  <c r="N289" i="1"/>
  <c r="O289" i="1"/>
  <c r="Q289" i="1"/>
  <c r="B289" i="1"/>
  <c r="B288" i="1"/>
  <c r="C293" i="1"/>
  <c r="D293" i="1"/>
  <c r="F293" i="1"/>
  <c r="G293" i="1"/>
  <c r="H293" i="1"/>
  <c r="I293" i="1"/>
  <c r="L293" i="1"/>
  <c r="M293" i="1"/>
  <c r="N293" i="1"/>
  <c r="O293" i="1"/>
  <c r="Q293" i="1"/>
  <c r="C294" i="1"/>
  <c r="D294" i="1"/>
  <c r="F294" i="1"/>
  <c r="G294" i="1"/>
  <c r="H294" i="1"/>
  <c r="I294" i="1"/>
  <c r="L294" i="1"/>
  <c r="M294" i="1"/>
  <c r="N294" i="1"/>
  <c r="O294" i="1"/>
  <c r="Q294" i="1"/>
  <c r="B294" i="1"/>
  <c r="B293" i="1"/>
  <c r="U104" i="28"/>
  <c r="U105" i="28"/>
  <c r="U86" i="28"/>
  <c r="U87" i="28"/>
  <c r="U20" i="28"/>
  <c r="U21" i="28"/>
  <c r="Q150" i="1"/>
  <c r="Q151" i="1"/>
  <c r="P201" i="1"/>
  <c r="Q201" i="1"/>
  <c r="P202" i="1"/>
  <c r="Q202" i="1"/>
  <c r="Q260" i="1"/>
  <c r="Q261" i="1"/>
  <c r="Q268" i="1"/>
  <c r="Q269" i="1"/>
  <c r="Q348" i="1"/>
  <c r="Q349" i="1"/>
  <c r="Q354" i="1"/>
  <c r="Q355" i="1"/>
  <c r="Q403" i="1"/>
  <c r="Q404" i="1"/>
  <c r="Q440" i="1"/>
  <c r="Q441" i="1"/>
  <c r="Q459" i="1"/>
  <c r="Q460" i="1"/>
  <c r="Q467" i="1"/>
  <c r="Q468" i="1"/>
  <c r="D580" i="1"/>
  <c r="G580" i="1"/>
  <c r="I580" i="1"/>
  <c r="J580" i="1"/>
  <c r="K580" i="1"/>
  <c r="L580" i="1"/>
  <c r="M580" i="1"/>
  <c r="Q580" i="1"/>
  <c r="D581" i="1"/>
  <c r="G581" i="1"/>
  <c r="I581" i="1"/>
  <c r="J581" i="1"/>
  <c r="K581" i="1"/>
  <c r="L581" i="1"/>
  <c r="M581" i="1"/>
  <c r="Q581" i="1"/>
  <c r="B581" i="1"/>
  <c r="B580" i="1"/>
  <c r="D306" i="1"/>
  <c r="G306" i="1"/>
  <c r="I306" i="1"/>
  <c r="J306" i="1"/>
  <c r="K306" i="1"/>
  <c r="L306" i="1"/>
  <c r="M306" i="1"/>
  <c r="Q306" i="1"/>
  <c r="D307" i="1"/>
  <c r="G307" i="1"/>
  <c r="I307" i="1"/>
  <c r="J307" i="1"/>
  <c r="K307" i="1"/>
  <c r="L307" i="1"/>
  <c r="M307" i="1"/>
  <c r="Q307" i="1"/>
  <c r="B307" i="1"/>
  <c r="B306" i="1"/>
  <c r="D252" i="1"/>
  <c r="G252" i="1"/>
  <c r="I252" i="1"/>
  <c r="J252" i="1"/>
  <c r="K252" i="1"/>
  <c r="L252" i="1"/>
  <c r="M252" i="1"/>
  <c r="Q252" i="1"/>
  <c r="D253" i="1"/>
  <c r="G253" i="1"/>
  <c r="I253" i="1"/>
  <c r="J253" i="1"/>
  <c r="K253" i="1"/>
  <c r="L253" i="1"/>
  <c r="M253" i="1"/>
  <c r="Q253" i="1"/>
  <c r="B253" i="1"/>
  <c r="B252" i="1"/>
  <c r="D218" i="1"/>
  <c r="G218" i="1"/>
  <c r="I218" i="1"/>
  <c r="J218" i="1"/>
  <c r="K218" i="1"/>
  <c r="L218" i="1"/>
  <c r="M218" i="1"/>
  <c r="Q218" i="1"/>
  <c r="D219" i="1"/>
  <c r="G219" i="1"/>
  <c r="I219" i="1"/>
  <c r="J219" i="1"/>
  <c r="K219" i="1"/>
  <c r="L219" i="1"/>
  <c r="M219" i="1"/>
  <c r="Q219" i="1"/>
  <c r="B219" i="1"/>
  <c r="B218" i="1"/>
  <c r="D54" i="1"/>
  <c r="G54" i="1"/>
  <c r="I54" i="1"/>
  <c r="J54" i="1"/>
  <c r="K54" i="1"/>
  <c r="L54" i="1"/>
  <c r="M54" i="1"/>
  <c r="Q54" i="1"/>
  <c r="D55" i="1"/>
  <c r="G55" i="1"/>
  <c r="I55" i="1"/>
  <c r="J55" i="1"/>
  <c r="K55" i="1"/>
  <c r="L55" i="1"/>
  <c r="M55" i="1"/>
  <c r="Q55" i="1"/>
  <c r="B55" i="1"/>
  <c r="B54" i="1"/>
  <c r="D45" i="1"/>
  <c r="G45" i="1"/>
  <c r="I45" i="1"/>
  <c r="J45" i="1"/>
  <c r="K45" i="1"/>
  <c r="L45" i="1"/>
  <c r="M45" i="1"/>
  <c r="Q45" i="1"/>
  <c r="D46" i="1"/>
  <c r="G46" i="1"/>
  <c r="I46" i="1"/>
  <c r="J46" i="1"/>
  <c r="K46" i="1"/>
  <c r="L46" i="1"/>
  <c r="M46" i="1"/>
  <c r="Q46" i="1"/>
  <c r="B46" i="1"/>
  <c r="B45" i="1"/>
  <c r="D38" i="1"/>
  <c r="G38" i="1"/>
  <c r="I38" i="1"/>
  <c r="J38" i="1"/>
  <c r="K38" i="1"/>
  <c r="L38" i="1"/>
  <c r="M38" i="1"/>
  <c r="Q38" i="1"/>
  <c r="D39" i="1"/>
  <c r="G39" i="1"/>
  <c r="I39" i="1"/>
  <c r="J39" i="1"/>
  <c r="K39" i="1"/>
  <c r="L39" i="1"/>
  <c r="M39" i="1"/>
  <c r="Q39" i="1"/>
  <c r="B39" i="1"/>
  <c r="B38" i="1"/>
  <c r="G30" i="28"/>
  <c r="H30" i="28"/>
  <c r="I30" i="28"/>
  <c r="J30" i="28"/>
  <c r="K30" i="28"/>
  <c r="R30" i="28"/>
  <c r="S30" i="28"/>
  <c r="U30" i="28"/>
  <c r="G31" i="28"/>
  <c r="H31" i="28"/>
  <c r="I31" i="28"/>
  <c r="J31" i="28"/>
  <c r="K31" i="28"/>
  <c r="R31" i="28"/>
  <c r="S31" i="28"/>
  <c r="U31" i="28"/>
  <c r="B31" i="28"/>
  <c r="B30" i="28"/>
  <c r="C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S10" i="28"/>
  <c r="U10" i="28"/>
  <c r="C11" i="28"/>
  <c r="E11" i="28"/>
  <c r="F11" i="28"/>
  <c r="G11" i="28"/>
  <c r="H11" i="28"/>
  <c r="I11" i="28"/>
  <c r="J11" i="28"/>
  <c r="K11" i="28"/>
  <c r="L11" i="28"/>
  <c r="M11" i="28"/>
  <c r="N11" i="28"/>
  <c r="O11" i="28"/>
  <c r="P11" i="28"/>
  <c r="Q11" i="28"/>
  <c r="S11" i="28"/>
  <c r="U11" i="28"/>
  <c r="B11" i="28"/>
  <c r="B10" i="28"/>
  <c r="P24" i="21"/>
  <c r="M24" i="21"/>
  <c r="K24" i="21"/>
  <c r="J24" i="21"/>
  <c r="I24" i="21"/>
  <c r="H24" i="21"/>
  <c r="G24" i="21"/>
  <c r="F24" i="21"/>
  <c r="E24" i="21"/>
  <c r="D24" i="21"/>
  <c r="C24" i="21"/>
  <c r="B24" i="21"/>
  <c r="P23" i="21"/>
  <c r="M23" i="21"/>
  <c r="K23" i="21"/>
  <c r="J23" i="21"/>
  <c r="I23" i="21"/>
  <c r="H23" i="21"/>
  <c r="G23" i="21"/>
  <c r="F23" i="21"/>
  <c r="E23" i="21"/>
  <c r="D23" i="21"/>
  <c r="C23" i="21"/>
  <c r="B23" i="21"/>
  <c r="C29" i="21"/>
  <c r="D29" i="21"/>
  <c r="E29" i="21"/>
  <c r="F29" i="21"/>
  <c r="G29" i="21"/>
  <c r="H29" i="21"/>
  <c r="I29" i="21"/>
  <c r="J29" i="21"/>
  <c r="K29" i="21"/>
  <c r="M29" i="21"/>
  <c r="P29" i="21"/>
  <c r="C30" i="21"/>
  <c r="D30" i="21"/>
  <c r="E30" i="21"/>
  <c r="F30" i="21"/>
  <c r="G30" i="21"/>
  <c r="H30" i="21"/>
  <c r="I30" i="21"/>
  <c r="J30" i="21"/>
  <c r="K30" i="21"/>
  <c r="M30" i="21"/>
  <c r="P30" i="21"/>
  <c r="B30" i="21"/>
  <c r="B29" i="21"/>
  <c r="C82" i="3"/>
  <c r="D82" i="3"/>
  <c r="E82" i="3"/>
  <c r="F82" i="3"/>
  <c r="G82" i="3"/>
  <c r="H82" i="3"/>
  <c r="I82" i="3"/>
  <c r="K82" i="3"/>
  <c r="C83" i="3"/>
  <c r="D83" i="3"/>
  <c r="E83" i="3"/>
  <c r="F83" i="3"/>
  <c r="G83" i="3"/>
  <c r="H83" i="3"/>
  <c r="I83" i="3"/>
  <c r="K83" i="3"/>
  <c r="B83" i="3"/>
  <c r="B82" i="3"/>
  <c r="C6" i="3"/>
  <c r="D6" i="3"/>
  <c r="E6" i="3"/>
  <c r="F6" i="3"/>
  <c r="G6" i="3"/>
  <c r="H6" i="3"/>
  <c r="I6" i="3"/>
  <c r="K6" i="3"/>
  <c r="C7" i="3"/>
  <c r="D7" i="3"/>
  <c r="E7" i="3"/>
  <c r="F7" i="3"/>
  <c r="G7" i="3"/>
  <c r="H7" i="3"/>
  <c r="I7" i="3"/>
  <c r="K7" i="3"/>
  <c r="B7" i="3"/>
  <c r="B6" i="3"/>
  <c r="D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U9" i="26"/>
  <c r="D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U10" i="26"/>
  <c r="C10" i="26"/>
  <c r="C9" i="26"/>
  <c r="D131" i="25"/>
  <c r="F131" i="25"/>
  <c r="H131" i="25"/>
  <c r="I131" i="25"/>
  <c r="J131" i="25"/>
  <c r="K131" i="25"/>
  <c r="L131" i="25"/>
  <c r="P131" i="25"/>
  <c r="D132" i="25"/>
  <c r="F132" i="25"/>
  <c r="H132" i="25"/>
  <c r="I132" i="25"/>
  <c r="J132" i="25"/>
  <c r="K132" i="25"/>
  <c r="L132" i="25"/>
  <c r="P132" i="25"/>
  <c r="B132" i="25"/>
  <c r="B131" i="25"/>
  <c r="D74" i="25"/>
  <c r="F74" i="25"/>
  <c r="H74" i="25"/>
  <c r="I74" i="25"/>
  <c r="J74" i="25"/>
  <c r="K74" i="25"/>
  <c r="L74" i="25"/>
  <c r="P74" i="25"/>
  <c r="D75" i="25"/>
  <c r="F75" i="25"/>
  <c r="H75" i="25"/>
  <c r="I75" i="25"/>
  <c r="J75" i="25"/>
  <c r="K75" i="25"/>
  <c r="L75" i="25"/>
  <c r="P75" i="25"/>
  <c r="B75" i="25"/>
  <c r="B74" i="25"/>
  <c r="D47" i="25"/>
  <c r="F47" i="25"/>
  <c r="H47" i="25"/>
  <c r="I47" i="25"/>
  <c r="J47" i="25"/>
  <c r="K47" i="25"/>
  <c r="L47" i="25"/>
  <c r="P47" i="25"/>
  <c r="D48" i="25"/>
  <c r="F48" i="25"/>
  <c r="H48" i="25"/>
  <c r="I48" i="25"/>
  <c r="J48" i="25"/>
  <c r="K48" i="25"/>
  <c r="L48" i="25"/>
  <c r="P48" i="25"/>
  <c r="B48" i="25"/>
  <c r="B47" i="25"/>
  <c r="D37" i="25"/>
  <c r="F37" i="25"/>
  <c r="H37" i="25"/>
  <c r="I37" i="25"/>
  <c r="J37" i="25"/>
  <c r="K37" i="25"/>
  <c r="L37" i="25"/>
  <c r="P37" i="25"/>
  <c r="D38" i="25"/>
  <c r="F38" i="25"/>
  <c r="H38" i="25"/>
  <c r="I38" i="25"/>
  <c r="J38" i="25"/>
  <c r="K38" i="25"/>
  <c r="L38" i="25"/>
  <c r="P38" i="25"/>
  <c r="B38" i="25"/>
  <c r="B37" i="25"/>
  <c r="D17" i="25"/>
  <c r="F17" i="25"/>
  <c r="H17" i="25"/>
  <c r="I17" i="25"/>
  <c r="J17" i="25"/>
  <c r="K17" i="25"/>
  <c r="L17" i="25"/>
  <c r="P17" i="25"/>
  <c r="D18" i="25"/>
  <c r="F18" i="25"/>
  <c r="H18" i="25"/>
  <c r="I18" i="25"/>
  <c r="J18" i="25"/>
  <c r="K18" i="25"/>
  <c r="L18" i="25"/>
  <c r="P18" i="25"/>
  <c r="B18" i="25"/>
  <c r="B17" i="25"/>
  <c r="B9" i="25"/>
  <c r="B8" i="25"/>
  <c r="Q31" i="1"/>
  <c r="N31" i="1"/>
  <c r="L31" i="1"/>
  <c r="J31" i="1"/>
  <c r="I31" i="1"/>
  <c r="H31" i="1"/>
  <c r="G31" i="1"/>
  <c r="F31" i="1"/>
  <c r="E31" i="1"/>
  <c r="D31" i="1"/>
  <c r="C31" i="1"/>
  <c r="B31" i="1"/>
  <c r="Q30" i="1"/>
  <c r="N30" i="1"/>
  <c r="L30" i="1"/>
  <c r="J30" i="1"/>
  <c r="I30" i="1"/>
  <c r="H30" i="1"/>
  <c r="G30" i="1"/>
  <c r="F30" i="1"/>
  <c r="E30" i="1"/>
  <c r="D30" i="1"/>
  <c r="C30" i="1"/>
  <c r="B30" i="1"/>
  <c r="C24" i="1"/>
  <c r="D24" i="1"/>
  <c r="E24" i="1"/>
  <c r="F24" i="1"/>
  <c r="G24" i="1"/>
  <c r="H24" i="1"/>
  <c r="I24" i="1"/>
  <c r="J24" i="1"/>
  <c r="L24" i="1"/>
  <c r="N24" i="1"/>
  <c r="Q24" i="1"/>
  <c r="C25" i="1"/>
  <c r="D25" i="1"/>
  <c r="E25" i="1"/>
  <c r="F25" i="1"/>
  <c r="G25" i="1"/>
  <c r="H25" i="1"/>
  <c r="I25" i="1"/>
  <c r="J25" i="1"/>
  <c r="L25" i="1"/>
  <c r="N25" i="1"/>
  <c r="Q25" i="1"/>
  <c r="B25" i="1"/>
  <c r="B24" i="1"/>
  <c r="U122" i="28" l="1"/>
  <c r="S122" i="28"/>
  <c r="R122" i="28"/>
  <c r="K122" i="28"/>
  <c r="J122" i="28"/>
  <c r="I122" i="28"/>
  <c r="H122" i="28"/>
  <c r="G122" i="28"/>
  <c r="B122" i="28"/>
  <c r="U121" i="28"/>
  <c r="S121" i="28"/>
  <c r="R121" i="28"/>
  <c r="K121" i="28"/>
  <c r="J121" i="28"/>
  <c r="I121" i="28"/>
  <c r="H121" i="28"/>
  <c r="G121" i="28"/>
  <c r="B121" i="28"/>
  <c r="U114" i="28"/>
  <c r="S114" i="28"/>
  <c r="K114" i="28"/>
  <c r="J114" i="28"/>
  <c r="I114" i="28"/>
  <c r="H114" i="28"/>
  <c r="G114" i="28"/>
  <c r="E114" i="28"/>
  <c r="B114" i="28"/>
  <c r="U113" i="28"/>
  <c r="S113" i="28"/>
  <c r="K113" i="28"/>
  <c r="J113" i="28"/>
  <c r="I113" i="28"/>
  <c r="H113" i="28"/>
  <c r="G113" i="28"/>
  <c r="E113" i="28"/>
  <c r="B113" i="28"/>
  <c r="S105" i="28"/>
  <c r="Q105" i="28"/>
  <c r="P105" i="28"/>
  <c r="O105" i="28"/>
  <c r="N105" i="28"/>
  <c r="M105" i="28"/>
  <c r="L105" i="28"/>
  <c r="K105" i="28"/>
  <c r="J105" i="28"/>
  <c r="I105" i="28"/>
  <c r="H105" i="28"/>
  <c r="G105" i="28"/>
  <c r="F105" i="28"/>
  <c r="E105" i="28"/>
  <c r="C105" i="28"/>
  <c r="B105" i="28"/>
  <c r="S104" i="28"/>
  <c r="Q104" i="28"/>
  <c r="P104" i="28"/>
  <c r="O104" i="28"/>
  <c r="N104" i="28"/>
  <c r="M104" i="28"/>
  <c r="L104" i="28"/>
  <c r="K104" i="28"/>
  <c r="J104" i="28"/>
  <c r="I104" i="28"/>
  <c r="H104" i="28"/>
  <c r="G104" i="28"/>
  <c r="F104" i="28"/>
  <c r="E104" i="28"/>
  <c r="C104" i="28"/>
  <c r="B104" i="28"/>
  <c r="U97" i="28"/>
  <c r="S97" i="28"/>
  <c r="R97" i="28"/>
  <c r="K97" i="28"/>
  <c r="J97" i="28"/>
  <c r="I97" i="28"/>
  <c r="H97" i="28"/>
  <c r="G97" i="28"/>
  <c r="B97" i="28"/>
  <c r="U96" i="28"/>
  <c r="S96" i="28"/>
  <c r="R96" i="28"/>
  <c r="K96" i="28"/>
  <c r="J96" i="28"/>
  <c r="I96" i="28"/>
  <c r="H96" i="28"/>
  <c r="G96" i="28"/>
  <c r="B96" i="28"/>
  <c r="S87" i="28"/>
  <c r="Q87" i="28"/>
  <c r="P87" i="28"/>
  <c r="O87" i="28"/>
  <c r="N87" i="28"/>
  <c r="M87" i="28"/>
  <c r="L87" i="28"/>
  <c r="K87" i="28"/>
  <c r="J87" i="28"/>
  <c r="I87" i="28"/>
  <c r="H87" i="28"/>
  <c r="G87" i="28"/>
  <c r="F87" i="28"/>
  <c r="E87" i="28"/>
  <c r="C87" i="28"/>
  <c r="B87" i="28"/>
  <c r="S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C86" i="28"/>
  <c r="B86" i="28"/>
  <c r="U78" i="28"/>
  <c r="S78" i="28"/>
  <c r="R78" i="28"/>
  <c r="K78" i="28"/>
  <c r="J78" i="28"/>
  <c r="I78" i="28"/>
  <c r="H78" i="28"/>
  <c r="G78" i="28"/>
  <c r="B78" i="28"/>
  <c r="U77" i="28"/>
  <c r="S77" i="28"/>
  <c r="R77" i="28"/>
  <c r="K77" i="28"/>
  <c r="J77" i="28"/>
  <c r="I77" i="28"/>
  <c r="H77" i="28"/>
  <c r="G77" i="28"/>
  <c r="B77" i="28"/>
  <c r="U69" i="28"/>
  <c r="S69" i="28"/>
  <c r="K69" i="28"/>
  <c r="J69" i="28"/>
  <c r="I69" i="28"/>
  <c r="H69" i="28"/>
  <c r="G69" i="28"/>
  <c r="E69" i="28"/>
  <c r="B69" i="28"/>
  <c r="U68" i="28"/>
  <c r="S68" i="28"/>
  <c r="K68" i="28"/>
  <c r="J68" i="28"/>
  <c r="I68" i="28"/>
  <c r="H68" i="28"/>
  <c r="G68" i="28"/>
  <c r="E68" i="28"/>
  <c r="B68" i="28"/>
  <c r="U60" i="28"/>
  <c r="S60" i="28"/>
  <c r="R60" i="28"/>
  <c r="K60" i="28"/>
  <c r="J60" i="28"/>
  <c r="I60" i="28"/>
  <c r="H60" i="28"/>
  <c r="G60" i="28"/>
  <c r="B60" i="28"/>
  <c r="U59" i="28"/>
  <c r="S59" i="28"/>
  <c r="R59" i="28"/>
  <c r="K59" i="28"/>
  <c r="J59" i="28"/>
  <c r="I59" i="28"/>
  <c r="H59" i="28"/>
  <c r="G59" i="28"/>
  <c r="B59" i="28"/>
  <c r="U51" i="28"/>
  <c r="S51" i="28"/>
  <c r="K51" i="28"/>
  <c r="J51" i="28"/>
  <c r="I51" i="28"/>
  <c r="H51" i="28"/>
  <c r="G51" i="28"/>
  <c r="E51" i="28"/>
  <c r="B51" i="28"/>
  <c r="U50" i="28"/>
  <c r="S50" i="28"/>
  <c r="K50" i="28"/>
  <c r="J50" i="28"/>
  <c r="I50" i="28"/>
  <c r="H50" i="28"/>
  <c r="G50" i="28"/>
  <c r="E50" i="28"/>
  <c r="B50" i="28"/>
  <c r="U40" i="28"/>
  <c r="S40" i="28"/>
  <c r="R40" i="28"/>
  <c r="K40" i="28"/>
  <c r="J40" i="28"/>
  <c r="I40" i="28"/>
  <c r="H40" i="28"/>
  <c r="G40" i="28"/>
  <c r="B40" i="28"/>
  <c r="U39" i="28"/>
  <c r="S39" i="28"/>
  <c r="R39" i="28"/>
  <c r="K39" i="28"/>
  <c r="J39" i="28"/>
  <c r="I39" i="28"/>
  <c r="H39" i="28"/>
  <c r="G39" i="28"/>
  <c r="B39" i="28"/>
  <c r="T21" i="28"/>
  <c r="S21" i="28"/>
  <c r="Q21" i="28"/>
  <c r="P21" i="28"/>
  <c r="O21" i="28"/>
  <c r="N21" i="28"/>
  <c r="L21" i="28"/>
  <c r="K21" i="28"/>
  <c r="J21" i="28"/>
  <c r="I21" i="28"/>
  <c r="H21" i="28"/>
  <c r="G21" i="28"/>
  <c r="F21" i="28"/>
  <c r="D21" i="28"/>
  <c r="C21" i="28"/>
  <c r="B21" i="28"/>
  <c r="T20" i="28"/>
  <c r="S20" i="28"/>
  <c r="Q20" i="28"/>
  <c r="P20" i="28"/>
  <c r="O20" i="28"/>
  <c r="N20" i="28"/>
  <c r="L20" i="28"/>
  <c r="K20" i="28"/>
  <c r="J20" i="28"/>
  <c r="I20" i="28"/>
  <c r="H20" i="28"/>
  <c r="G20" i="28"/>
  <c r="F20" i="28"/>
  <c r="D20" i="28"/>
  <c r="C20" i="28"/>
  <c r="B20" i="28"/>
  <c r="O156" i="21" l="1"/>
  <c r="P110" i="25"/>
  <c r="P111" i="25"/>
  <c r="P101" i="25"/>
  <c r="P102" i="25"/>
  <c r="P93" i="25"/>
  <c r="P94" i="25"/>
  <c r="P88" i="25"/>
  <c r="P89" i="25"/>
  <c r="P82" i="25"/>
  <c r="P83" i="25"/>
  <c r="P63" i="25"/>
  <c r="P64" i="25"/>
  <c r="P55" i="25"/>
  <c r="P56" i="25"/>
  <c r="O29" i="25"/>
  <c r="P29" i="25"/>
  <c r="O30" i="25"/>
  <c r="P30" i="25"/>
  <c r="P24" i="25"/>
  <c r="P25" i="25"/>
  <c r="P8" i="25"/>
  <c r="P9" i="25"/>
  <c r="C118" i="25"/>
  <c r="D118" i="25"/>
  <c r="E118" i="25"/>
  <c r="F118" i="25"/>
  <c r="G118" i="25"/>
  <c r="H118" i="25"/>
  <c r="K118" i="25"/>
  <c r="L118" i="25"/>
  <c r="M118" i="25"/>
  <c r="N118" i="25"/>
  <c r="P118" i="25"/>
  <c r="C119" i="25"/>
  <c r="D119" i="25"/>
  <c r="E119" i="25"/>
  <c r="F119" i="25"/>
  <c r="G119" i="25"/>
  <c r="H119" i="25"/>
  <c r="K119" i="25"/>
  <c r="L119" i="25"/>
  <c r="M119" i="25"/>
  <c r="N119" i="25"/>
  <c r="P119" i="25"/>
  <c r="B119" i="25"/>
  <c r="B118" i="25"/>
  <c r="D52" i="27"/>
  <c r="E52" i="27"/>
  <c r="F52" i="27"/>
  <c r="G52" i="27"/>
  <c r="H52" i="27"/>
  <c r="I52" i="27"/>
  <c r="J52" i="27"/>
  <c r="K52" i="27"/>
  <c r="D53" i="27"/>
  <c r="E53" i="27"/>
  <c r="F53" i="27"/>
  <c r="G53" i="27"/>
  <c r="H53" i="27"/>
  <c r="I53" i="27"/>
  <c r="J53" i="27"/>
  <c r="K53" i="27"/>
  <c r="B53" i="27"/>
  <c r="B52" i="27"/>
  <c r="D18" i="27"/>
  <c r="E18" i="27"/>
  <c r="F18" i="27"/>
  <c r="G18" i="27"/>
  <c r="H18" i="27"/>
  <c r="I18" i="27"/>
  <c r="J18" i="27"/>
  <c r="K18" i="27"/>
  <c r="D19" i="27"/>
  <c r="E19" i="27"/>
  <c r="F19" i="27"/>
  <c r="G19" i="27"/>
  <c r="H19" i="27"/>
  <c r="I19" i="27"/>
  <c r="J19" i="27"/>
  <c r="K19" i="27"/>
  <c r="B19" i="27"/>
  <c r="B18" i="27"/>
  <c r="D9" i="27"/>
  <c r="E9" i="27"/>
  <c r="F9" i="27"/>
  <c r="G9" i="27"/>
  <c r="H9" i="27"/>
  <c r="I9" i="27"/>
  <c r="J9" i="27"/>
  <c r="K9" i="27"/>
  <c r="D10" i="27"/>
  <c r="E10" i="27"/>
  <c r="F10" i="27"/>
  <c r="G10" i="27"/>
  <c r="H10" i="27"/>
  <c r="I10" i="27"/>
  <c r="J10" i="27"/>
  <c r="K10" i="27"/>
  <c r="B10" i="27"/>
  <c r="B9" i="27"/>
  <c r="D62" i="27"/>
  <c r="E62" i="27"/>
  <c r="F62" i="27"/>
  <c r="G62" i="27"/>
  <c r="H62" i="27"/>
  <c r="I62" i="27"/>
  <c r="J62" i="27"/>
  <c r="K62" i="27"/>
  <c r="D63" i="27"/>
  <c r="E63" i="27"/>
  <c r="F63" i="27"/>
  <c r="G63" i="27"/>
  <c r="H63" i="27"/>
  <c r="I63" i="27"/>
  <c r="J63" i="27"/>
  <c r="K63" i="27"/>
  <c r="B63" i="27"/>
  <c r="B62" i="27"/>
  <c r="D79" i="27"/>
  <c r="E79" i="27"/>
  <c r="F79" i="27"/>
  <c r="G79" i="27"/>
  <c r="H79" i="27"/>
  <c r="I79" i="27"/>
  <c r="J79" i="27"/>
  <c r="K79" i="27"/>
  <c r="D80" i="27"/>
  <c r="E80" i="27"/>
  <c r="F80" i="27"/>
  <c r="G80" i="27"/>
  <c r="H80" i="27"/>
  <c r="I80" i="27"/>
  <c r="J80" i="27"/>
  <c r="K80" i="27"/>
  <c r="B80" i="27"/>
  <c r="B79" i="27"/>
  <c r="D36" i="27"/>
  <c r="E36" i="27"/>
  <c r="F36" i="27"/>
  <c r="G36" i="27"/>
  <c r="H36" i="27"/>
  <c r="I36" i="27"/>
  <c r="J36" i="27"/>
  <c r="K36" i="27"/>
  <c r="D37" i="27"/>
  <c r="E37" i="27"/>
  <c r="F37" i="27"/>
  <c r="G37" i="27"/>
  <c r="H37" i="27"/>
  <c r="I37" i="27"/>
  <c r="J37" i="27"/>
  <c r="K37" i="27"/>
  <c r="B37" i="27"/>
  <c r="B36" i="27"/>
  <c r="C56" i="3" l="1"/>
  <c r="D56" i="3"/>
  <c r="E56" i="3"/>
  <c r="F56" i="3"/>
  <c r="G56" i="3"/>
  <c r="H56" i="3"/>
  <c r="I56" i="3"/>
  <c r="K56" i="3"/>
  <c r="C57" i="3"/>
  <c r="D57" i="3"/>
  <c r="E57" i="3"/>
  <c r="F57" i="3"/>
  <c r="G57" i="3"/>
  <c r="H57" i="3"/>
  <c r="I57" i="3"/>
  <c r="K57" i="3"/>
  <c r="B57" i="3"/>
  <c r="B56" i="3"/>
  <c r="C73" i="3"/>
  <c r="D73" i="3"/>
  <c r="E73" i="3"/>
  <c r="F73" i="3"/>
  <c r="G73" i="3"/>
  <c r="H73" i="3"/>
  <c r="I73" i="3"/>
  <c r="K73" i="3"/>
  <c r="C74" i="3"/>
  <c r="D74" i="3"/>
  <c r="E74" i="3"/>
  <c r="F74" i="3"/>
  <c r="G74" i="3"/>
  <c r="H74" i="3"/>
  <c r="I74" i="3"/>
  <c r="K74" i="3"/>
  <c r="B74" i="3"/>
  <c r="B73" i="3"/>
  <c r="C47" i="21"/>
  <c r="D47" i="21"/>
  <c r="E47" i="21"/>
  <c r="F47" i="21"/>
  <c r="G47" i="21"/>
  <c r="H47" i="21"/>
  <c r="I47" i="21"/>
  <c r="J47" i="21"/>
  <c r="K47" i="21"/>
  <c r="M47" i="21"/>
  <c r="P47" i="21"/>
  <c r="C48" i="21"/>
  <c r="D48" i="21"/>
  <c r="E48" i="21"/>
  <c r="F48" i="21"/>
  <c r="G48" i="21"/>
  <c r="H48" i="21"/>
  <c r="I48" i="21"/>
  <c r="J48" i="21"/>
  <c r="K48" i="21"/>
  <c r="M48" i="21"/>
  <c r="P48" i="21"/>
  <c r="B48" i="21"/>
  <c r="C38" i="21"/>
  <c r="D38" i="21"/>
  <c r="E38" i="21"/>
  <c r="F38" i="21"/>
  <c r="G38" i="21"/>
  <c r="H38" i="21"/>
  <c r="I38" i="21"/>
  <c r="J38" i="21"/>
  <c r="K38" i="21"/>
  <c r="M38" i="21"/>
  <c r="P38" i="21"/>
  <c r="C39" i="21"/>
  <c r="D39" i="21"/>
  <c r="E39" i="21"/>
  <c r="F39" i="21"/>
  <c r="G39" i="21"/>
  <c r="H39" i="21"/>
  <c r="I39" i="21"/>
  <c r="J39" i="21"/>
  <c r="K39" i="21"/>
  <c r="M39" i="21"/>
  <c r="P39" i="21"/>
  <c r="B39" i="21"/>
  <c r="C45" i="2"/>
  <c r="D45" i="2"/>
  <c r="E45" i="2"/>
  <c r="F45" i="2"/>
  <c r="G45" i="2"/>
  <c r="H45" i="2"/>
  <c r="I45" i="2"/>
  <c r="J45" i="2"/>
  <c r="K45" i="2"/>
  <c r="L45" i="2"/>
  <c r="N45" i="2"/>
  <c r="C46" i="2"/>
  <c r="D46" i="2"/>
  <c r="E46" i="2"/>
  <c r="F46" i="2"/>
  <c r="G46" i="2"/>
  <c r="H46" i="2"/>
  <c r="I46" i="2"/>
  <c r="J46" i="2"/>
  <c r="K46" i="2"/>
  <c r="L46" i="2"/>
  <c r="N46" i="2"/>
  <c r="B46" i="2"/>
  <c r="B45" i="2"/>
  <c r="C36" i="2"/>
  <c r="D36" i="2"/>
  <c r="E36" i="2"/>
  <c r="F36" i="2"/>
  <c r="G36" i="2"/>
  <c r="H36" i="2"/>
  <c r="I36" i="2"/>
  <c r="J36" i="2"/>
  <c r="K36" i="2"/>
  <c r="L36" i="2"/>
  <c r="N36" i="2"/>
  <c r="C37" i="2"/>
  <c r="D37" i="2"/>
  <c r="E37" i="2"/>
  <c r="F37" i="2"/>
  <c r="G37" i="2"/>
  <c r="H37" i="2"/>
  <c r="I37" i="2"/>
  <c r="J37" i="2"/>
  <c r="K37" i="2"/>
  <c r="L37" i="2"/>
  <c r="N37" i="2"/>
  <c r="B37" i="2"/>
  <c r="B36" i="2"/>
  <c r="C13" i="2"/>
  <c r="D13" i="2"/>
  <c r="E13" i="2"/>
  <c r="F13" i="2"/>
  <c r="G13" i="2"/>
  <c r="H13" i="2"/>
  <c r="I13" i="2"/>
  <c r="J13" i="2"/>
  <c r="K13" i="2"/>
  <c r="L13" i="2"/>
  <c r="N13" i="2"/>
  <c r="C14" i="2"/>
  <c r="D14" i="2"/>
  <c r="E14" i="2"/>
  <c r="F14" i="2"/>
  <c r="G14" i="2"/>
  <c r="H14" i="2"/>
  <c r="I14" i="2"/>
  <c r="J14" i="2"/>
  <c r="K14" i="2"/>
  <c r="L14" i="2"/>
  <c r="N14" i="2"/>
  <c r="B14" i="2"/>
  <c r="B13" i="2"/>
  <c r="O2" i="24"/>
  <c r="C467" i="1"/>
  <c r="D467" i="1"/>
  <c r="F467" i="1"/>
  <c r="G467" i="1"/>
  <c r="H467" i="1"/>
  <c r="I467" i="1"/>
  <c r="L467" i="1"/>
  <c r="M467" i="1"/>
  <c r="N467" i="1"/>
  <c r="O467" i="1"/>
  <c r="C468" i="1"/>
  <c r="D468" i="1"/>
  <c r="F468" i="1"/>
  <c r="G468" i="1"/>
  <c r="H468" i="1"/>
  <c r="I468" i="1"/>
  <c r="L468" i="1"/>
  <c r="M468" i="1"/>
  <c r="N468" i="1"/>
  <c r="O468" i="1"/>
  <c r="B468" i="1"/>
  <c r="B467" i="1"/>
  <c r="N269" i="1" l="1"/>
  <c r="M269" i="1"/>
  <c r="L269" i="1"/>
  <c r="K269" i="1"/>
  <c r="J269" i="1"/>
  <c r="I269" i="1"/>
  <c r="H269" i="1"/>
  <c r="G269" i="1"/>
  <c r="F269" i="1"/>
  <c r="D269" i="1"/>
  <c r="C269" i="1"/>
  <c r="B269" i="1"/>
  <c r="N268" i="1"/>
  <c r="M268" i="1"/>
  <c r="L268" i="1"/>
  <c r="K268" i="1"/>
  <c r="J268" i="1"/>
  <c r="I268" i="1"/>
  <c r="H268" i="1"/>
  <c r="G268" i="1"/>
  <c r="F268" i="1"/>
  <c r="D268" i="1"/>
  <c r="C268" i="1"/>
  <c r="B268" i="1"/>
  <c r="N261" i="1"/>
  <c r="M261" i="1"/>
  <c r="L261" i="1"/>
  <c r="K261" i="1"/>
  <c r="J261" i="1"/>
  <c r="I261" i="1"/>
  <c r="H261" i="1"/>
  <c r="G261" i="1"/>
  <c r="F261" i="1"/>
  <c r="D261" i="1"/>
  <c r="C261" i="1"/>
  <c r="B261" i="1"/>
  <c r="N260" i="1"/>
  <c r="M260" i="1"/>
  <c r="L260" i="1"/>
  <c r="K260" i="1"/>
  <c r="J260" i="1"/>
  <c r="I260" i="1"/>
  <c r="H260" i="1"/>
  <c r="G260" i="1"/>
  <c r="F260" i="1"/>
  <c r="D260" i="1"/>
  <c r="C260" i="1"/>
  <c r="B260" i="1"/>
  <c r="M460" i="1"/>
  <c r="L460" i="1"/>
  <c r="K460" i="1"/>
  <c r="J460" i="1"/>
  <c r="I460" i="1"/>
  <c r="G460" i="1"/>
  <c r="D460" i="1"/>
  <c r="B460" i="1"/>
  <c r="M459" i="1"/>
  <c r="L459" i="1"/>
  <c r="K459" i="1"/>
  <c r="J459" i="1"/>
  <c r="I459" i="1"/>
  <c r="G459" i="1"/>
  <c r="D459" i="1"/>
  <c r="B459" i="1"/>
  <c r="M355" i="1"/>
  <c r="L355" i="1"/>
  <c r="K355" i="1"/>
  <c r="J355" i="1"/>
  <c r="I355" i="1"/>
  <c r="G355" i="1"/>
  <c r="D355" i="1"/>
  <c r="B355" i="1"/>
  <c r="M354" i="1"/>
  <c r="L354" i="1"/>
  <c r="K354" i="1"/>
  <c r="J354" i="1"/>
  <c r="I354" i="1"/>
  <c r="G354" i="1"/>
  <c r="D354" i="1"/>
  <c r="B354" i="1"/>
  <c r="M202" i="1"/>
  <c r="L202" i="1"/>
  <c r="K202" i="1"/>
  <c r="J202" i="1"/>
  <c r="I202" i="1"/>
  <c r="G202" i="1"/>
  <c r="D202" i="1"/>
  <c r="B202" i="1"/>
  <c r="M201" i="1"/>
  <c r="L201" i="1"/>
  <c r="K201" i="1"/>
  <c r="J201" i="1"/>
  <c r="I201" i="1"/>
  <c r="G201" i="1"/>
  <c r="D201" i="1"/>
  <c r="B201" i="1"/>
  <c r="M441" i="1"/>
  <c r="L441" i="1"/>
  <c r="K441" i="1"/>
  <c r="J441" i="1"/>
  <c r="I441" i="1"/>
  <c r="G441" i="1"/>
  <c r="D441" i="1"/>
  <c r="B441" i="1"/>
  <c r="M440" i="1"/>
  <c r="L440" i="1"/>
  <c r="K440" i="1"/>
  <c r="J440" i="1"/>
  <c r="I440" i="1"/>
  <c r="G440" i="1"/>
  <c r="D440" i="1"/>
  <c r="B440" i="1"/>
  <c r="M404" i="1"/>
  <c r="L404" i="1"/>
  <c r="K404" i="1"/>
  <c r="J404" i="1"/>
  <c r="I404" i="1"/>
  <c r="G404" i="1"/>
  <c r="D404" i="1"/>
  <c r="B404" i="1"/>
  <c r="M403" i="1"/>
  <c r="L403" i="1"/>
  <c r="K403" i="1"/>
  <c r="J403" i="1"/>
  <c r="I403" i="1"/>
  <c r="G403" i="1"/>
  <c r="D403" i="1"/>
  <c r="B403" i="1"/>
  <c r="M349" i="1"/>
  <c r="L349" i="1"/>
  <c r="K349" i="1"/>
  <c r="J349" i="1"/>
  <c r="I349" i="1"/>
  <c r="G349" i="1"/>
  <c r="D349" i="1"/>
  <c r="B349" i="1"/>
  <c r="M348" i="1"/>
  <c r="L348" i="1"/>
  <c r="K348" i="1"/>
  <c r="J348" i="1"/>
  <c r="I348" i="1"/>
  <c r="G348" i="1"/>
  <c r="D348" i="1"/>
  <c r="B348" i="1"/>
  <c r="M151" i="1"/>
  <c r="L151" i="1"/>
  <c r="K151" i="1"/>
  <c r="J151" i="1"/>
  <c r="I151" i="1"/>
  <c r="G151" i="1"/>
  <c r="D151" i="1"/>
  <c r="B151" i="1"/>
  <c r="M150" i="1"/>
  <c r="L150" i="1"/>
  <c r="K150" i="1"/>
  <c r="J150" i="1"/>
  <c r="I150" i="1"/>
  <c r="G150" i="1"/>
  <c r="D150" i="1"/>
  <c r="B150" i="1"/>
  <c r="Q572" i="1"/>
  <c r="M572" i="1"/>
  <c r="L572" i="1"/>
  <c r="K572" i="1"/>
  <c r="J572" i="1"/>
  <c r="I572" i="1"/>
  <c r="G572" i="1"/>
  <c r="D572" i="1"/>
  <c r="B572" i="1"/>
  <c r="Q571" i="1"/>
  <c r="M571" i="1"/>
  <c r="L571" i="1"/>
  <c r="K571" i="1"/>
  <c r="J571" i="1"/>
  <c r="I571" i="1"/>
  <c r="G571" i="1"/>
  <c r="D571" i="1"/>
  <c r="B571" i="1"/>
  <c r="Q211" i="1"/>
  <c r="M211" i="1"/>
  <c r="L211" i="1"/>
  <c r="K211" i="1"/>
  <c r="J211" i="1"/>
  <c r="I211" i="1"/>
  <c r="G211" i="1"/>
  <c r="D211" i="1"/>
  <c r="B211" i="1"/>
  <c r="Q210" i="1"/>
  <c r="M210" i="1"/>
  <c r="L210" i="1"/>
  <c r="K210" i="1"/>
  <c r="J210" i="1"/>
  <c r="I210" i="1"/>
  <c r="G210" i="1"/>
  <c r="D210" i="1"/>
  <c r="B210" i="1"/>
  <c r="M451" i="1"/>
  <c r="J451" i="1"/>
  <c r="D451" i="1"/>
  <c r="Q450" i="1"/>
  <c r="M450" i="1"/>
  <c r="K450" i="1"/>
  <c r="G450" i="1"/>
  <c r="B450" i="1"/>
  <c r="Q451" i="1"/>
  <c r="L451" i="1"/>
  <c r="K451" i="1"/>
  <c r="J450" i="1"/>
  <c r="I451" i="1"/>
  <c r="G451" i="1"/>
  <c r="D450" i="1"/>
  <c r="B451" i="1"/>
  <c r="Q431" i="1"/>
  <c r="M431" i="1"/>
  <c r="L431" i="1"/>
  <c r="K431" i="1"/>
  <c r="J431" i="1"/>
  <c r="I431" i="1"/>
  <c r="G431" i="1"/>
  <c r="D431" i="1"/>
  <c r="B431" i="1"/>
  <c r="Q430" i="1"/>
  <c r="M430" i="1"/>
  <c r="L430" i="1"/>
  <c r="K430" i="1"/>
  <c r="J430" i="1"/>
  <c r="I430" i="1"/>
  <c r="G430" i="1"/>
  <c r="D430" i="1"/>
  <c r="B430" i="1"/>
  <c r="Q391" i="1"/>
  <c r="M391" i="1"/>
  <c r="L391" i="1"/>
  <c r="K391" i="1"/>
  <c r="J391" i="1"/>
  <c r="I391" i="1"/>
  <c r="G391" i="1"/>
  <c r="D391" i="1"/>
  <c r="B391" i="1"/>
  <c r="Q390" i="1"/>
  <c r="M390" i="1"/>
  <c r="L390" i="1"/>
  <c r="K390" i="1"/>
  <c r="J390" i="1"/>
  <c r="I390" i="1"/>
  <c r="G390" i="1"/>
  <c r="D390" i="1"/>
  <c r="B390" i="1"/>
  <c r="Q386" i="1"/>
  <c r="M386" i="1"/>
  <c r="L386" i="1"/>
  <c r="K386" i="1"/>
  <c r="J386" i="1"/>
  <c r="I386" i="1"/>
  <c r="G386" i="1"/>
  <c r="D386" i="1"/>
  <c r="B386" i="1"/>
  <c r="Q385" i="1"/>
  <c r="M385" i="1"/>
  <c r="L385" i="1"/>
  <c r="K385" i="1"/>
  <c r="J385" i="1"/>
  <c r="I385" i="1"/>
  <c r="G385" i="1"/>
  <c r="D385" i="1"/>
  <c r="B385" i="1"/>
  <c r="Q343" i="1"/>
  <c r="M343" i="1"/>
  <c r="L343" i="1"/>
  <c r="K343" i="1"/>
  <c r="J343" i="1"/>
  <c r="I343" i="1"/>
  <c r="G343" i="1"/>
  <c r="D343" i="1"/>
  <c r="B343" i="1"/>
  <c r="Q342" i="1"/>
  <c r="M342" i="1"/>
  <c r="L342" i="1"/>
  <c r="K342" i="1"/>
  <c r="J342" i="1"/>
  <c r="I342" i="1"/>
  <c r="G342" i="1"/>
  <c r="D342" i="1"/>
  <c r="B342" i="1"/>
  <c r="Q144" i="1"/>
  <c r="M144" i="1"/>
  <c r="L144" i="1"/>
  <c r="K144" i="1"/>
  <c r="J144" i="1"/>
  <c r="I144" i="1"/>
  <c r="G144" i="1"/>
  <c r="D144" i="1"/>
  <c r="B144" i="1"/>
  <c r="Q143" i="1"/>
  <c r="M143" i="1"/>
  <c r="L143" i="1"/>
  <c r="K143" i="1"/>
  <c r="J143" i="1"/>
  <c r="I143" i="1"/>
  <c r="G143" i="1"/>
  <c r="D143" i="1"/>
  <c r="B143" i="1"/>
  <c r="Q139" i="1"/>
  <c r="M139" i="1"/>
  <c r="L139" i="1"/>
  <c r="K139" i="1"/>
  <c r="J139" i="1"/>
  <c r="I139" i="1"/>
  <c r="G139" i="1"/>
  <c r="D139" i="1"/>
  <c r="B139" i="1"/>
  <c r="Q138" i="1"/>
  <c r="M138" i="1"/>
  <c r="L138" i="1"/>
  <c r="K138" i="1"/>
  <c r="J138" i="1"/>
  <c r="I138" i="1"/>
  <c r="G138" i="1"/>
  <c r="D138" i="1"/>
  <c r="B138" i="1"/>
  <c r="Q79" i="1"/>
  <c r="N79" i="1"/>
  <c r="L79" i="1"/>
  <c r="I79" i="1"/>
  <c r="H79" i="1"/>
  <c r="J79" i="1"/>
  <c r="G79" i="1"/>
  <c r="F79" i="1"/>
  <c r="E79" i="1"/>
  <c r="D79" i="1"/>
  <c r="C79" i="1"/>
  <c r="B79" i="1"/>
  <c r="Q78" i="1"/>
  <c r="N78" i="1"/>
  <c r="L78" i="1"/>
  <c r="I78" i="1"/>
  <c r="H78" i="1"/>
  <c r="J78" i="1"/>
  <c r="G78" i="1"/>
  <c r="F78" i="1"/>
  <c r="E78" i="1"/>
  <c r="D78" i="1"/>
  <c r="C78" i="1"/>
  <c r="B78" i="1"/>
  <c r="Q71" i="1"/>
  <c r="N71" i="1"/>
  <c r="L71" i="1"/>
  <c r="I71" i="1"/>
  <c r="H71" i="1"/>
  <c r="J71" i="1"/>
  <c r="G71" i="1"/>
  <c r="F71" i="1"/>
  <c r="E71" i="1"/>
  <c r="D71" i="1"/>
  <c r="C71" i="1"/>
  <c r="Q70" i="1"/>
  <c r="N70" i="1"/>
  <c r="L70" i="1"/>
  <c r="I70" i="1"/>
  <c r="H70" i="1"/>
  <c r="J70" i="1"/>
  <c r="G70" i="1"/>
  <c r="F70" i="1"/>
  <c r="E70" i="1"/>
  <c r="D70" i="1"/>
  <c r="C70" i="1"/>
  <c r="B71" i="1"/>
  <c r="Q334" i="1"/>
  <c r="P334" i="1"/>
  <c r="O334" i="1"/>
  <c r="N334" i="1"/>
  <c r="M334" i="1"/>
  <c r="L334" i="1"/>
  <c r="I334" i="1"/>
  <c r="H334" i="1"/>
  <c r="G334" i="1"/>
  <c r="F334" i="1"/>
  <c r="D334" i="1"/>
  <c r="C334" i="1"/>
  <c r="B334" i="1"/>
  <c r="Q333" i="1"/>
  <c r="P333" i="1"/>
  <c r="O333" i="1"/>
  <c r="N333" i="1"/>
  <c r="M333" i="1"/>
  <c r="L333" i="1"/>
  <c r="I333" i="1"/>
  <c r="H333" i="1"/>
  <c r="G333" i="1"/>
  <c r="F333" i="1"/>
  <c r="D333" i="1"/>
  <c r="C333" i="1"/>
  <c r="B333" i="1"/>
  <c r="Q63" i="1"/>
  <c r="P63" i="1"/>
  <c r="O63" i="1"/>
  <c r="N63" i="1"/>
  <c r="M63" i="1"/>
  <c r="L63" i="1"/>
  <c r="I63" i="1"/>
  <c r="H63" i="1"/>
  <c r="G63" i="1"/>
  <c r="F63" i="1"/>
  <c r="D63" i="1"/>
  <c r="C63" i="1"/>
  <c r="B63" i="1"/>
  <c r="Q62" i="1"/>
  <c r="P62" i="1"/>
  <c r="O62" i="1"/>
  <c r="N62" i="1"/>
  <c r="M62" i="1"/>
  <c r="L62" i="1"/>
  <c r="I62" i="1"/>
  <c r="H62" i="1"/>
  <c r="G62" i="1"/>
  <c r="F62" i="1"/>
  <c r="D62" i="1"/>
  <c r="C62" i="1"/>
  <c r="B62" i="1"/>
  <c r="Q365" i="1"/>
  <c r="O365" i="1"/>
  <c r="N364" i="1"/>
  <c r="M365" i="1"/>
  <c r="L364" i="1"/>
  <c r="I364" i="1"/>
  <c r="H365" i="1"/>
  <c r="G364" i="1"/>
  <c r="F365" i="1"/>
  <c r="D365" i="1"/>
  <c r="C364" i="1"/>
  <c r="B365" i="1"/>
  <c r="Q324" i="1"/>
  <c r="O324" i="1"/>
  <c r="M324" i="1"/>
  <c r="M325" i="1" s="1"/>
  <c r="F324" i="1"/>
  <c r="D324" i="1"/>
  <c r="C324" i="1"/>
  <c r="C325" i="1" s="1"/>
  <c r="Q195" i="1"/>
  <c r="O195" i="1"/>
  <c r="N195" i="1"/>
  <c r="M195" i="1"/>
  <c r="L195" i="1"/>
  <c r="I195" i="1"/>
  <c r="H195" i="1"/>
  <c r="G195" i="1"/>
  <c r="F195" i="1"/>
  <c r="D195" i="1"/>
  <c r="C195" i="1"/>
  <c r="B195" i="1"/>
  <c r="Q194" i="1"/>
  <c r="O194" i="1"/>
  <c r="N194" i="1"/>
  <c r="M194" i="1"/>
  <c r="L194" i="1"/>
  <c r="I194" i="1"/>
  <c r="H194" i="1"/>
  <c r="G194" i="1"/>
  <c r="F194" i="1"/>
  <c r="D194" i="1"/>
  <c r="C194" i="1"/>
  <c r="B194" i="1"/>
  <c r="Q281" i="1"/>
  <c r="Q282" i="1" s="1"/>
  <c r="P281" i="1"/>
  <c r="P282" i="1" s="1"/>
  <c r="O281" i="1"/>
  <c r="O282" i="1" s="1"/>
  <c r="N281" i="1"/>
  <c r="N282" i="1" s="1"/>
  <c r="M281" i="1"/>
  <c r="M282" i="1" s="1"/>
  <c r="L281" i="1"/>
  <c r="L282" i="1" s="1"/>
  <c r="I281" i="1"/>
  <c r="I282" i="1" s="1"/>
  <c r="H281" i="1"/>
  <c r="H282" i="1" s="1"/>
  <c r="G281" i="1"/>
  <c r="G282" i="1" s="1"/>
  <c r="F281" i="1"/>
  <c r="F282" i="1" s="1"/>
  <c r="D281" i="1"/>
  <c r="D282" i="1" s="1"/>
  <c r="C281" i="1"/>
  <c r="C282" i="1" s="1"/>
  <c r="B281" i="1"/>
  <c r="B282" i="1" s="1"/>
  <c r="B189" i="1"/>
  <c r="C189" i="1"/>
  <c r="D189" i="1"/>
  <c r="F189" i="1"/>
  <c r="G189" i="1"/>
  <c r="H189" i="1"/>
  <c r="I189" i="1"/>
  <c r="L189" i="1"/>
  <c r="M189" i="1"/>
  <c r="N189" i="1"/>
  <c r="O189" i="1"/>
  <c r="Q189" i="1"/>
  <c r="B190" i="1"/>
  <c r="C190" i="1"/>
  <c r="D190" i="1"/>
  <c r="F190" i="1"/>
  <c r="G190" i="1"/>
  <c r="H190" i="1"/>
  <c r="I190" i="1"/>
  <c r="L190" i="1"/>
  <c r="M190" i="1"/>
  <c r="N190" i="1"/>
  <c r="O190" i="1"/>
  <c r="Q190" i="1"/>
  <c r="Q316" i="1"/>
  <c r="P316" i="1"/>
  <c r="O316" i="1"/>
  <c r="N316" i="1"/>
  <c r="M316" i="1"/>
  <c r="L316" i="1"/>
  <c r="I316" i="1"/>
  <c r="H316" i="1"/>
  <c r="G316" i="1"/>
  <c r="F316" i="1"/>
  <c r="D316" i="1"/>
  <c r="C316" i="1"/>
  <c r="B316" i="1"/>
  <c r="Q315" i="1"/>
  <c r="P315" i="1"/>
  <c r="O315" i="1"/>
  <c r="N315" i="1"/>
  <c r="M315" i="1"/>
  <c r="L315" i="1"/>
  <c r="I315" i="1"/>
  <c r="H315" i="1"/>
  <c r="G315" i="1"/>
  <c r="F315" i="1"/>
  <c r="D315" i="1"/>
  <c r="C315" i="1"/>
  <c r="B315" i="1"/>
  <c r="I450" i="1" l="1"/>
  <c r="L450" i="1"/>
  <c r="B70" i="1"/>
  <c r="M364" i="1"/>
  <c r="B364" i="1"/>
  <c r="G324" i="1"/>
  <c r="G325" i="1" s="1"/>
  <c r="H364" i="1"/>
  <c r="I324" i="1"/>
  <c r="I325" i="1" s="1"/>
  <c r="N324" i="1"/>
  <c r="N325" i="1" s="1"/>
  <c r="D325" i="1"/>
  <c r="D364" i="1"/>
  <c r="O364" i="1"/>
  <c r="I365" i="1"/>
  <c r="L324" i="1"/>
  <c r="L325" i="1" s="1"/>
  <c r="F325" i="1"/>
  <c r="Q325" i="1"/>
  <c r="F364" i="1"/>
  <c r="Q364" i="1"/>
  <c r="L365" i="1"/>
  <c r="G365" i="1"/>
  <c r="H324" i="1"/>
  <c r="H325" i="1" s="1"/>
  <c r="O325" i="1"/>
  <c r="B324" i="1"/>
  <c r="B325" i="1" s="1"/>
  <c r="C365" i="1"/>
  <c r="N365" i="1"/>
  <c r="O10" i="24"/>
  <c r="D101" i="25" l="1"/>
  <c r="F101" i="25"/>
  <c r="H101" i="25"/>
  <c r="I101" i="25"/>
  <c r="J101" i="25"/>
  <c r="K101" i="25"/>
  <c r="L101" i="25"/>
  <c r="D102" i="25"/>
  <c r="F102" i="25"/>
  <c r="H102" i="25"/>
  <c r="I102" i="25"/>
  <c r="J102" i="25"/>
  <c r="K102" i="25"/>
  <c r="L102" i="25"/>
  <c r="B102" i="25"/>
  <c r="B101" i="25"/>
  <c r="B7" i="2" l="1"/>
  <c r="C7" i="2"/>
  <c r="D7" i="2"/>
  <c r="E7" i="2"/>
  <c r="F7" i="2"/>
  <c r="G7" i="2"/>
  <c r="H7" i="2"/>
  <c r="I7" i="2"/>
  <c r="J7" i="2"/>
  <c r="K7" i="2"/>
  <c r="L7" i="2"/>
  <c r="M7" i="2"/>
  <c r="N7" i="2"/>
  <c r="B8" i="2"/>
  <c r="C8" i="2"/>
  <c r="D8" i="2"/>
  <c r="E8" i="2"/>
  <c r="F8" i="2"/>
  <c r="G8" i="2"/>
  <c r="H8" i="2"/>
  <c r="I8" i="2"/>
  <c r="J8" i="2"/>
  <c r="K8" i="2"/>
  <c r="L8" i="2"/>
  <c r="M8" i="2"/>
  <c r="N8" i="2"/>
  <c r="C27" i="27" l="1"/>
  <c r="D27" i="27"/>
  <c r="E27" i="27"/>
  <c r="F27" i="27"/>
  <c r="G27" i="27"/>
  <c r="H27" i="27"/>
  <c r="J27" i="27"/>
  <c r="K27" i="27"/>
  <c r="C28" i="27"/>
  <c r="D28" i="27"/>
  <c r="E28" i="27"/>
  <c r="F28" i="27"/>
  <c r="G28" i="27"/>
  <c r="H28" i="27"/>
  <c r="J28" i="27"/>
  <c r="K28" i="27"/>
  <c r="B28" i="27"/>
  <c r="B27" i="27"/>
  <c r="C71" i="27"/>
  <c r="D71" i="27"/>
  <c r="E71" i="27"/>
  <c r="F71" i="27"/>
  <c r="G71" i="27"/>
  <c r="H71" i="27"/>
  <c r="J71" i="27"/>
  <c r="K71" i="27"/>
  <c r="C72" i="27"/>
  <c r="D72" i="27"/>
  <c r="E72" i="27"/>
  <c r="F72" i="27"/>
  <c r="G72" i="27"/>
  <c r="H72" i="27"/>
  <c r="J72" i="27"/>
  <c r="K72" i="27"/>
  <c r="B72" i="27"/>
  <c r="B71" i="27"/>
  <c r="C45" i="27"/>
  <c r="D45" i="27"/>
  <c r="E45" i="27"/>
  <c r="F45" i="27"/>
  <c r="G45" i="27"/>
  <c r="H45" i="27"/>
  <c r="J45" i="27"/>
  <c r="K45" i="27"/>
  <c r="C46" i="27"/>
  <c r="D46" i="27"/>
  <c r="E46" i="27"/>
  <c r="F46" i="27"/>
  <c r="G46" i="27"/>
  <c r="H46" i="27"/>
  <c r="J46" i="27"/>
  <c r="K46" i="27"/>
  <c r="B46" i="27"/>
  <c r="B45" i="27"/>
  <c r="D19" i="26"/>
  <c r="E19" i="26"/>
  <c r="G19" i="26"/>
  <c r="H19" i="26"/>
  <c r="I19" i="26"/>
  <c r="J19" i="26"/>
  <c r="K19" i="26"/>
  <c r="L19" i="26"/>
  <c r="M19" i="26"/>
  <c r="O19" i="26"/>
  <c r="P19" i="26"/>
  <c r="Q19" i="26"/>
  <c r="R19" i="26"/>
  <c r="S19" i="26"/>
  <c r="T19" i="26"/>
  <c r="D20" i="26"/>
  <c r="E20" i="26"/>
  <c r="G20" i="26"/>
  <c r="H20" i="26"/>
  <c r="I20" i="26"/>
  <c r="J20" i="26"/>
  <c r="K20" i="26"/>
  <c r="L20" i="26"/>
  <c r="M20" i="26"/>
  <c r="O20" i="26"/>
  <c r="P20" i="26"/>
  <c r="Q20" i="26"/>
  <c r="R20" i="26"/>
  <c r="S20" i="26"/>
  <c r="T20" i="26"/>
  <c r="C20" i="26"/>
  <c r="C19" i="26"/>
  <c r="D30" i="26"/>
  <c r="F30" i="26"/>
  <c r="G30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D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C31" i="26"/>
  <c r="C30" i="26"/>
  <c r="D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D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C41" i="26"/>
  <c r="C40" i="26"/>
  <c r="C55" i="25"/>
  <c r="D55" i="25"/>
  <c r="E55" i="25"/>
  <c r="F55" i="25"/>
  <c r="G55" i="25"/>
  <c r="H55" i="25"/>
  <c r="I55" i="25"/>
  <c r="J55" i="25"/>
  <c r="K55" i="25"/>
  <c r="L55" i="25"/>
  <c r="M55" i="25"/>
  <c r="C56" i="25"/>
  <c r="D56" i="25"/>
  <c r="E56" i="25"/>
  <c r="F56" i="25"/>
  <c r="G56" i="25"/>
  <c r="H56" i="25"/>
  <c r="I56" i="25"/>
  <c r="J56" i="25"/>
  <c r="K56" i="25"/>
  <c r="L56" i="25"/>
  <c r="M56" i="25"/>
  <c r="B56" i="25"/>
  <c r="B55" i="25"/>
  <c r="M63" i="25"/>
  <c r="M64" i="25"/>
  <c r="C63" i="25"/>
  <c r="D63" i="25"/>
  <c r="E63" i="25"/>
  <c r="F63" i="25"/>
  <c r="G63" i="25"/>
  <c r="H63" i="25"/>
  <c r="I63" i="25"/>
  <c r="J63" i="25"/>
  <c r="K63" i="25"/>
  <c r="L63" i="25"/>
  <c r="C64" i="25"/>
  <c r="D64" i="25"/>
  <c r="E64" i="25"/>
  <c r="F64" i="25"/>
  <c r="G64" i="25"/>
  <c r="H64" i="25"/>
  <c r="I64" i="25"/>
  <c r="J64" i="25"/>
  <c r="K64" i="25"/>
  <c r="L64" i="25"/>
  <c r="B64" i="25"/>
  <c r="B63" i="25"/>
  <c r="D110" i="25"/>
  <c r="F110" i="25"/>
  <c r="H110" i="25"/>
  <c r="I110" i="25"/>
  <c r="J110" i="25"/>
  <c r="K110" i="25"/>
  <c r="L110" i="25"/>
  <c r="D111" i="25"/>
  <c r="F111" i="25"/>
  <c r="H111" i="25"/>
  <c r="I111" i="25"/>
  <c r="J111" i="25"/>
  <c r="K111" i="25"/>
  <c r="L111" i="25"/>
  <c r="B111" i="25"/>
  <c r="B110" i="25"/>
  <c r="D88" i="25"/>
  <c r="F88" i="25"/>
  <c r="H88" i="25"/>
  <c r="I88" i="25"/>
  <c r="J88" i="25"/>
  <c r="K88" i="25"/>
  <c r="L88" i="25"/>
  <c r="D89" i="25"/>
  <c r="F89" i="25"/>
  <c r="H89" i="25"/>
  <c r="I89" i="25"/>
  <c r="J89" i="25"/>
  <c r="K89" i="25"/>
  <c r="L89" i="25"/>
  <c r="B89" i="25"/>
  <c r="B88" i="25"/>
  <c r="L30" i="25"/>
  <c r="K30" i="25"/>
  <c r="J30" i="25"/>
  <c r="I30" i="25"/>
  <c r="H30" i="25"/>
  <c r="F30" i="25"/>
  <c r="D30" i="25"/>
  <c r="B30" i="25"/>
  <c r="L29" i="25"/>
  <c r="K29" i="25"/>
  <c r="J29" i="25"/>
  <c r="I29" i="25"/>
  <c r="H29" i="25"/>
  <c r="F29" i="25"/>
  <c r="D29" i="25"/>
  <c r="B29" i="25"/>
  <c r="D8" i="25"/>
  <c r="F8" i="25"/>
  <c r="H8" i="25"/>
  <c r="I8" i="25"/>
  <c r="J8" i="25"/>
  <c r="K8" i="25"/>
  <c r="L8" i="25"/>
  <c r="D9" i="25"/>
  <c r="F9" i="25"/>
  <c r="H9" i="25"/>
  <c r="I9" i="25"/>
  <c r="J9" i="25"/>
  <c r="K9" i="25"/>
  <c r="L9" i="25"/>
  <c r="B32" i="21" l="1"/>
  <c r="C87" i="3"/>
  <c r="D87" i="3"/>
  <c r="E87" i="3"/>
  <c r="F87" i="3"/>
  <c r="G87" i="3"/>
  <c r="H87" i="3"/>
  <c r="I87" i="3"/>
  <c r="K87" i="3"/>
  <c r="C88" i="3"/>
  <c r="D88" i="3"/>
  <c r="E88" i="3"/>
  <c r="F88" i="3"/>
  <c r="G88" i="3"/>
  <c r="H88" i="3"/>
  <c r="I88" i="3"/>
  <c r="K88" i="3"/>
  <c r="B87" i="3"/>
  <c r="B88" i="3"/>
  <c r="C26" i="3"/>
  <c r="D26" i="3"/>
  <c r="E26" i="3"/>
  <c r="F26" i="3"/>
  <c r="G26" i="3"/>
  <c r="H26" i="3"/>
  <c r="I26" i="3"/>
  <c r="K26" i="3"/>
  <c r="C27" i="3"/>
  <c r="D27" i="3"/>
  <c r="E27" i="3"/>
  <c r="F27" i="3"/>
  <c r="G27" i="3"/>
  <c r="H27" i="3"/>
  <c r="I27" i="3"/>
  <c r="K27" i="3"/>
  <c r="B27" i="3"/>
  <c r="B26" i="3"/>
  <c r="C37" i="3"/>
  <c r="D37" i="3"/>
  <c r="E37" i="3"/>
  <c r="F37" i="3"/>
  <c r="G37" i="3"/>
  <c r="H37" i="3"/>
  <c r="I37" i="3"/>
  <c r="K37" i="3"/>
  <c r="C38" i="3"/>
  <c r="D38" i="3"/>
  <c r="E38" i="3"/>
  <c r="F38" i="3"/>
  <c r="G38" i="3"/>
  <c r="H38" i="3"/>
  <c r="I38" i="3"/>
  <c r="K38" i="3"/>
  <c r="B38" i="3"/>
  <c r="B37" i="3"/>
  <c r="B44" i="2" l="1"/>
  <c r="C44" i="2"/>
  <c r="D44" i="2"/>
  <c r="E44" i="2"/>
  <c r="F44" i="2"/>
  <c r="G44" i="2"/>
  <c r="H44" i="2"/>
  <c r="I44" i="2"/>
  <c r="J44" i="2"/>
  <c r="K44" i="2"/>
  <c r="L44" i="2"/>
  <c r="N44" i="2"/>
  <c r="D93" i="25"/>
  <c r="F93" i="25"/>
  <c r="H93" i="25"/>
  <c r="I93" i="25"/>
  <c r="J93" i="25"/>
  <c r="K93" i="25"/>
  <c r="L93" i="25"/>
  <c r="D94" i="25"/>
  <c r="F94" i="25"/>
  <c r="H94" i="25"/>
  <c r="I94" i="25"/>
  <c r="J94" i="25"/>
  <c r="K94" i="25"/>
  <c r="L94" i="25"/>
  <c r="B94" i="25"/>
  <c r="B93" i="25"/>
  <c r="B83" i="25"/>
  <c r="K83" i="25"/>
  <c r="H83" i="25"/>
  <c r="D83" i="25"/>
  <c r="B82" i="25"/>
  <c r="H24" i="25"/>
  <c r="B24" i="25"/>
  <c r="F25" i="25"/>
  <c r="I24" i="25"/>
  <c r="L25" i="25"/>
  <c r="D24" i="25"/>
  <c r="J25" i="25"/>
  <c r="L24" i="25"/>
  <c r="H25" i="25"/>
  <c r="K25" i="25"/>
  <c r="L83" i="25" l="1"/>
  <c r="F82" i="25"/>
  <c r="I82" i="25"/>
  <c r="K82" i="25"/>
  <c r="J83" i="25"/>
  <c r="D82" i="25"/>
  <c r="J82" i="25"/>
  <c r="I83" i="25"/>
  <c r="H82" i="25"/>
  <c r="F83" i="25"/>
  <c r="L82" i="25"/>
  <c r="I25" i="25"/>
  <c r="K24" i="25"/>
  <c r="J24" i="25"/>
  <c r="D25" i="25"/>
  <c r="F24" i="25"/>
  <c r="B25" i="25"/>
  <c r="O3" i="24" l="1"/>
  <c r="O5" i="24"/>
  <c r="O6" i="24"/>
  <c r="O7" i="24"/>
  <c r="O8" i="24"/>
  <c r="O9" i="24"/>
  <c r="O13" i="24"/>
  <c r="O14" i="24"/>
  <c r="O15" i="24"/>
  <c r="O16" i="24"/>
  <c r="O17" i="24"/>
  <c r="O18" i="24"/>
  <c r="O19" i="24"/>
  <c r="O20" i="24"/>
  <c r="O21" i="24"/>
  <c r="O22" i="24"/>
  <c r="O23" i="24"/>
  <c r="C274" i="21" l="1"/>
  <c r="D274" i="21"/>
  <c r="E274" i="21"/>
  <c r="F274" i="21"/>
  <c r="G274" i="21"/>
  <c r="H274" i="21"/>
  <c r="I274" i="21"/>
  <c r="J274" i="21"/>
  <c r="K274" i="21"/>
  <c r="M274" i="21"/>
  <c r="P274" i="21"/>
  <c r="C275" i="21"/>
  <c r="D275" i="21"/>
  <c r="E275" i="21"/>
  <c r="F275" i="21"/>
  <c r="G275" i="21"/>
  <c r="H275" i="21"/>
  <c r="I275" i="21"/>
  <c r="J275" i="21"/>
  <c r="K275" i="21"/>
  <c r="M275" i="21"/>
  <c r="P275" i="21"/>
  <c r="C303" i="21"/>
  <c r="D303" i="21"/>
  <c r="E303" i="21"/>
  <c r="F303" i="21"/>
  <c r="G303" i="21"/>
  <c r="H303" i="21"/>
  <c r="I303" i="21"/>
  <c r="J303" i="21"/>
  <c r="K303" i="21"/>
  <c r="M303" i="21"/>
  <c r="P303" i="21"/>
  <c r="C304" i="21"/>
  <c r="D304" i="21"/>
  <c r="E304" i="21"/>
  <c r="F304" i="21"/>
  <c r="G304" i="21"/>
  <c r="H304" i="21"/>
  <c r="I304" i="21"/>
  <c r="J304" i="21"/>
  <c r="K304" i="21"/>
  <c r="M304" i="21"/>
  <c r="P304" i="21"/>
  <c r="B304" i="21"/>
  <c r="B303" i="21"/>
  <c r="C78" i="21"/>
  <c r="D78" i="21"/>
  <c r="F78" i="21"/>
  <c r="G78" i="21"/>
  <c r="I78" i="21"/>
  <c r="J78" i="21"/>
  <c r="K78" i="21"/>
  <c r="L78" i="21"/>
  <c r="M78" i="21"/>
  <c r="N78" i="21"/>
  <c r="O78" i="21"/>
  <c r="P78" i="21"/>
  <c r="C79" i="21"/>
  <c r="D79" i="21"/>
  <c r="F79" i="21"/>
  <c r="G79" i="21"/>
  <c r="I79" i="21"/>
  <c r="J79" i="21"/>
  <c r="K79" i="21"/>
  <c r="L79" i="21"/>
  <c r="M79" i="21"/>
  <c r="N79" i="21"/>
  <c r="O79" i="21"/>
  <c r="P79" i="21"/>
  <c r="B79" i="21"/>
  <c r="B78" i="21"/>
  <c r="O157" i="21"/>
  <c r="N35" i="2" l="1"/>
  <c r="L35" i="2"/>
  <c r="K35" i="2"/>
  <c r="J35" i="2"/>
  <c r="I35" i="2"/>
  <c r="H35" i="2"/>
  <c r="G35" i="2"/>
  <c r="F35" i="2"/>
  <c r="E35" i="2"/>
  <c r="D35" i="2"/>
  <c r="C35" i="2"/>
  <c r="B35" i="2"/>
  <c r="N17" i="4"/>
  <c r="F156" i="21" l="1"/>
  <c r="F157" i="21"/>
  <c r="G156" i="21"/>
  <c r="G157" i="21"/>
  <c r="P156" i="21"/>
  <c r="P157" i="21"/>
  <c r="J157" i="21"/>
  <c r="J156" i="21"/>
  <c r="I157" i="21"/>
  <c r="I156" i="21"/>
  <c r="K157" i="21"/>
  <c r="K156" i="21"/>
  <c r="B157" i="21"/>
  <c r="B156" i="21"/>
  <c r="L157" i="21"/>
  <c r="L156" i="21"/>
  <c r="C156" i="21"/>
  <c r="C157" i="21"/>
  <c r="M156" i="21"/>
  <c r="M157" i="21"/>
  <c r="D156" i="21"/>
  <c r="D157" i="21"/>
  <c r="N156" i="21"/>
  <c r="N157" i="21"/>
  <c r="B63" i="3" l="1"/>
  <c r="B62" i="3"/>
  <c r="K63" i="3"/>
  <c r="I63" i="3"/>
  <c r="H63" i="3"/>
  <c r="G63" i="3"/>
  <c r="F63" i="3"/>
  <c r="E63" i="3"/>
  <c r="D63" i="3"/>
  <c r="C63" i="3"/>
  <c r="K62" i="3"/>
  <c r="I62" i="3"/>
  <c r="H62" i="3"/>
  <c r="G62" i="3"/>
  <c r="F62" i="3"/>
  <c r="E62" i="3"/>
  <c r="D62" i="3"/>
  <c r="C62" i="3"/>
  <c r="B17" i="3"/>
  <c r="K18" i="3"/>
  <c r="I18" i="3"/>
  <c r="H18" i="3"/>
  <c r="G18" i="3"/>
  <c r="F18" i="3"/>
  <c r="E18" i="3"/>
  <c r="D18" i="3"/>
  <c r="C18" i="3"/>
  <c r="B18" i="3"/>
  <c r="K17" i="3"/>
  <c r="I17" i="3"/>
  <c r="H17" i="3"/>
  <c r="G17" i="3"/>
  <c r="F17" i="3"/>
  <c r="E17" i="3"/>
  <c r="D17" i="3"/>
  <c r="C17" i="3"/>
  <c r="C12" i="3"/>
  <c r="D12" i="3"/>
  <c r="E12" i="3"/>
  <c r="F12" i="3"/>
  <c r="G12" i="3"/>
  <c r="H12" i="3"/>
  <c r="I12" i="3"/>
  <c r="K12" i="3"/>
  <c r="C13" i="3"/>
  <c r="D13" i="3"/>
  <c r="E13" i="3"/>
  <c r="F13" i="3"/>
  <c r="G13" i="3"/>
  <c r="H13" i="3"/>
  <c r="I13" i="3"/>
  <c r="K13" i="3"/>
  <c r="B13" i="3"/>
  <c r="B12" i="3"/>
  <c r="C4" i="4" l="1"/>
  <c r="D4" i="4"/>
  <c r="E4" i="4"/>
  <c r="F4" i="4"/>
  <c r="G4" i="4"/>
  <c r="H4" i="4"/>
  <c r="I4" i="4"/>
  <c r="J4" i="4"/>
  <c r="K4" i="4"/>
  <c r="L4" i="4"/>
  <c r="M4" i="4"/>
  <c r="N4" i="4"/>
  <c r="C5" i="4"/>
  <c r="D5" i="4"/>
  <c r="E5" i="4"/>
  <c r="F5" i="4"/>
  <c r="G5" i="4"/>
  <c r="H5" i="4"/>
  <c r="I5" i="4"/>
  <c r="J5" i="4"/>
  <c r="K5" i="4"/>
  <c r="L5" i="4"/>
  <c r="M5" i="4"/>
  <c r="N5" i="4"/>
  <c r="B5" i="4"/>
  <c r="B4" i="4"/>
  <c r="N25" i="4" l="1"/>
  <c r="M25" i="4"/>
  <c r="L25" i="4"/>
  <c r="K25" i="4"/>
  <c r="J25" i="4"/>
  <c r="I25" i="4"/>
  <c r="H25" i="4"/>
  <c r="G25" i="4"/>
  <c r="F25" i="4"/>
  <c r="E25" i="4"/>
  <c r="D25" i="4"/>
  <c r="C25" i="4"/>
  <c r="B25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166" i="21"/>
  <c r="O166" i="21"/>
  <c r="N166" i="21"/>
  <c r="M166" i="21"/>
  <c r="L166" i="21"/>
  <c r="K166" i="21"/>
  <c r="J166" i="21"/>
  <c r="I166" i="21"/>
  <c r="G166" i="21"/>
  <c r="F166" i="21"/>
  <c r="D166" i="21"/>
  <c r="C166" i="21"/>
  <c r="B166" i="21"/>
  <c r="P165" i="21"/>
  <c r="O165" i="21"/>
  <c r="N165" i="21"/>
  <c r="M165" i="21"/>
  <c r="L165" i="21"/>
  <c r="K165" i="21"/>
  <c r="J165" i="21"/>
  <c r="I165" i="21"/>
  <c r="G165" i="21"/>
  <c r="F165" i="21"/>
  <c r="D165" i="21"/>
  <c r="C165" i="21"/>
  <c r="B165" i="21"/>
  <c r="K43" i="3" l="1"/>
  <c r="K44" i="3"/>
  <c r="C48" i="3"/>
  <c r="D48" i="3"/>
  <c r="E48" i="3"/>
  <c r="F48" i="3"/>
  <c r="G48" i="3"/>
  <c r="H48" i="3"/>
  <c r="I48" i="3"/>
  <c r="K48" i="3"/>
  <c r="C49" i="3"/>
  <c r="D49" i="3"/>
  <c r="E49" i="3"/>
  <c r="F49" i="3"/>
  <c r="G49" i="3"/>
  <c r="H49" i="3"/>
  <c r="I49" i="3"/>
  <c r="K49" i="3"/>
  <c r="B48" i="3"/>
  <c r="B49" i="3"/>
  <c r="C43" i="3"/>
  <c r="D43" i="3"/>
  <c r="E43" i="3"/>
  <c r="F43" i="3"/>
  <c r="G43" i="3"/>
  <c r="H43" i="3"/>
  <c r="I43" i="3"/>
  <c r="C44" i="3"/>
  <c r="D44" i="3"/>
  <c r="E44" i="3"/>
  <c r="F44" i="3"/>
  <c r="G44" i="3"/>
  <c r="H44" i="3"/>
  <c r="I44" i="3"/>
  <c r="B44" i="3"/>
  <c r="B43" i="3"/>
  <c r="C17" i="4" l="1"/>
  <c r="D17" i="4"/>
  <c r="E17" i="4"/>
  <c r="F17" i="4"/>
  <c r="G17" i="4"/>
  <c r="H17" i="4"/>
  <c r="I17" i="4"/>
  <c r="J17" i="4"/>
  <c r="K17" i="4"/>
  <c r="L17" i="4"/>
  <c r="C18" i="4"/>
  <c r="D18" i="4"/>
  <c r="E18" i="4"/>
  <c r="F18" i="4"/>
  <c r="G18" i="4"/>
  <c r="H18" i="4"/>
  <c r="I18" i="4"/>
  <c r="J18" i="4"/>
  <c r="K18" i="4"/>
  <c r="L18" i="4"/>
  <c r="N18" i="4"/>
  <c r="B18" i="4"/>
  <c r="B17" i="4"/>
  <c r="C26" i="2"/>
  <c r="C27" i="2" s="1"/>
  <c r="D26" i="2"/>
  <c r="D27" i="2" s="1"/>
  <c r="E26" i="2"/>
  <c r="E27" i="2" s="1"/>
  <c r="F26" i="2"/>
  <c r="F27" i="2" s="1"/>
  <c r="G26" i="2"/>
  <c r="G27" i="2" s="1"/>
  <c r="H26" i="2"/>
  <c r="H27" i="2" s="1"/>
  <c r="I26" i="2"/>
  <c r="I27" i="2" s="1"/>
  <c r="J26" i="2"/>
  <c r="J27" i="2" s="1"/>
  <c r="K26" i="2"/>
  <c r="K27" i="2" s="1"/>
  <c r="L26" i="2"/>
  <c r="L27" i="2" s="1"/>
  <c r="M26" i="2"/>
  <c r="M27" i="2" s="1"/>
  <c r="N26" i="2"/>
  <c r="N27" i="2" s="1"/>
  <c r="B26" i="2"/>
  <c r="B27" i="2" s="1"/>
</calcChain>
</file>

<file path=xl/sharedStrings.xml><?xml version="1.0" encoding="utf-8"?>
<sst xmlns="http://schemas.openxmlformats.org/spreadsheetml/2006/main" count="7294" uniqueCount="1620">
  <si>
    <t>SiO2</t>
  </si>
  <si>
    <t>TiO2</t>
  </si>
  <si>
    <t>Al2O3</t>
  </si>
  <si>
    <t>MgO</t>
  </si>
  <si>
    <t>CaO</t>
  </si>
  <si>
    <t>MnO</t>
  </si>
  <si>
    <t>FeO</t>
  </si>
  <si>
    <t>SrO</t>
  </si>
  <si>
    <t>BaO</t>
  </si>
  <si>
    <t>H2O</t>
  </si>
  <si>
    <t>Na2O</t>
  </si>
  <si>
    <t>K2O</t>
  </si>
  <si>
    <t xml:space="preserve">F </t>
  </si>
  <si>
    <t>Cl</t>
  </si>
  <si>
    <t>Total</t>
  </si>
  <si>
    <t>O=F , Cl</t>
  </si>
  <si>
    <t>Comment</t>
  </si>
  <si>
    <t>Date</t>
  </si>
  <si>
    <t>Geo Specie</t>
  </si>
  <si>
    <t>kaer-01</t>
  </si>
  <si>
    <t>Tuesday, November 9, 2021 5:34:10 PM</t>
  </si>
  <si>
    <t>kaer-02</t>
  </si>
  <si>
    <t>Tuesday, November 9, 2021 5:41:43 PM</t>
  </si>
  <si>
    <t>kak-01</t>
  </si>
  <si>
    <t>Tuesday, November 9, 2021 5:46:01 PM</t>
  </si>
  <si>
    <t>kak-02</t>
  </si>
  <si>
    <t>Tuesday, November 9, 2021 5:50:19 PM</t>
  </si>
  <si>
    <t>orth-01</t>
  </si>
  <si>
    <t>Tuesday, November 9, 2021 5:54:39 PM</t>
  </si>
  <si>
    <t>orth-02</t>
  </si>
  <si>
    <t>Tuesday, November 9, 2021 5:58:45 PM</t>
  </si>
  <si>
    <t>mica-01</t>
  </si>
  <si>
    <t>Tuesday, November 9, 2021 6:02:58 PM</t>
  </si>
  <si>
    <t>mica-02</t>
  </si>
  <si>
    <t>Tuesday, November 9, 2021 6:07:12 PM</t>
  </si>
  <si>
    <t>CORN-814-01</t>
  </si>
  <si>
    <t>Tuesday, November 9, 2021 6:11:35 PM</t>
  </si>
  <si>
    <t>CORN-814-02</t>
  </si>
  <si>
    <t>Tuesday, November 9, 2021 6:15:54 PM</t>
  </si>
  <si>
    <t>CORN-814-03</t>
  </si>
  <si>
    <t>Tuesday, November 9, 2021 6:20:12 PM</t>
  </si>
  <si>
    <t>CORN-814-04</t>
  </si>
  <si>
    <t>Tuesday, November 9, 2021 6:24:29 PM</t>
  </si>
  <si>
    <t>CORN-814-05</t>
  </si>
  <si>
    <t>Tuesday, November 9, 2021 6:28:50 PM</t>
  </si>
  <si>
    <t>CORN-814-06</t>
  </si>
  <si>
    <t>Tuesday, November 9, 2021 6:33:04 PM</t>
  </si>
  <si>
    <t>CORN-814-07</t>
  </si>
  <si>
    <t>Tuesday, November 9, 2021 6:37:22 PM</t>
  </si>
  <si>
    <t>CORN-814-08</t>
  </si>
  <si>
    <t>Tuesday, November 9, 2021 6:41:38 PM</t>
  </si>
  <si>
    <t>CORN-814-09</t>
  </si>
  <si>
    <t>Tuesday, November 9, 2021 6:45:56 PM</t>
  </si>
  <si>
    <t>CORN-2000-01</t>
  </si>
  <si>
    <t>Tuesday, November 9, 2021 6:50:13 PM</t>
  </si>
  <si>
    <t>CORN-2000-02</t>
  </si>
  <si>
    <t>Tuesday, November 9, 2021 6:54:27 PM</t>
  </si>
  <si>
    <t>CORN-2000-03</t>
  </si>
  <si>
    <t>Tuesday, November 9, 2021 6:58:34 PM</t>
  </si>
  <si>
    <t>CORN-2000-04</t>
  </si>
  <si>
    <t>Tuesday, November 9, 2021 7:02:46 PM</t>
  </si>
  <si>
    <t>CORN-2000-05</t>
  </si>
  <si>
    <t>Tuesday, November 9, 2021 7:07:02 PM</t>
  </si>
  <si>
    <t>CORN-2000-06</t>
  </si>
  <si>
    <t>Tuesday, November 9, 2021 7:11:15 PM</t>
  </si>
  <si>
    <t>CORN-2000-07</t>
  </si>
  <si>
    <t>Tuesday, November 9, 2021 7:15:31 PM</t>
  </si>
  <si>
    <t>CORN-2000-08</t>
  </si>
  <si>
    <t>Tuesday, November 9, 2021 7:19:48 PM</t>
  </si>
  <si>
    <t>CORN-2000-09</t>
  </si>
  <si>
    <t>Tuesday, November 9, 2021 7:24:01 PM</t>
  </si>
  <si>
    <t>CORN-2000-10</t>
  </si>
  <si>
    <t>Tuesday, November 9, 2021 7:28:14 PM</t>
  </si>
  <si>
    <t>CORN-2000-11</t>
  </si>
  <si>
    <t>Tuesday, November 9, 2021 7:32:29 PM</t>
  </si>
  <si>
    <t>CORN-20-24-11.5-01</t>
  </si>
  <si>
    <t>Tuesday, November 9, 2021 7:36:49 PM</t>
  </si>
  <si>
    <t>CORN-20-24-11.5-02</t>
  </si>
  <si>
    <t>Tuesday, November 9, 2021 7:41:06 PM</t>
  </si>
  <si>
    <t>CORN-20-24-11.5-03</t>
  </si>
  <si>
    <t>Tuesday, November 9, 2021 7:45:23 PM</t>
  </si>
  <si>
    <t>CORN-20-24-11.5-04</t>
  </si>
  <si>
    <t>Tuesday, November 9, 2021 7:49:32 PM</t>
  </si>
  <si>
    <t>CORN-20-24-11.5-05</t>
  </si>
  <si>
    <t>Tuesday, November 9, 2021 7:53:46 PM</t>
  </si>
  <si>
    <t>CORN-20-24-11.5-06</t>
  </si>
  <si>
    <t>Tuesday, November 9, 2021 7:58:05 PM</t>
  </si>
  <si>
    <t>CORN-20-24-11.5-07</t>
  </si>
  <si>
    <t>Tuesday, November 9, 2021 8:02:22 PM</t>
  </si>
  <si>
    <t>CORN-20-24-11.5-08</t>
  </si>
  <si>
    <t>Tuesday, November 9, 2021 8:06:40 PM</t>
  </si>
  <si>
    <t>CORN-20-24-11.5-09</t>
  </si>
  <si>
    <t>Tuesday, November 9, 2021 8:10:52 PM</t>
  </si>
  <si>
    <t>CORN-20-24-11.5-10</t>
  </si>
  <si>
    <t>Tuesday, November 9, 2021 8:15:06 PM</t>
  </si>
  <si>
    <t>CORN-804-01</t>
  </si>
  <si>
    <t>Tuesday, November 9, 2021 8:19:23 PM</t>
  </si>
  <si>
    <t>CORN-804-02</t>
  </si>
  <si>
    <t>Tuesday, November 9, 2021 8:23:42 PM</t>
  </si>
  <si>
    <t>CORN-804-03</t>
  </si>
  <si>
    <t>Tuesday, November 9, 2021 8:28:02 PM</t>
  </si>
  <si>
    <t>CORN-804-04</t>
  </si>
  <si>
    <t>Tuesday, November 9, 2021 8:32:22 PM</t>
  </si>
  <si>
    <t>CORN-804-05</t>
  </si>
  <si>
    <t>Tuesday, November 9, 2021 8:36:41 PM</t>
  </si>
  <si>
    <t>CORN-804-06</t>
  </si>
  <si>
    <t>Tuesday, November 9, 2021 8:41:00 PM</t>
  </si>
  <si>
    <t>CORN-804-07</t>
  </si>
  <si>
    <t>Tuesday, November 9, 2021 8:45:20 PM</t>
  </si>
  <si>
    <t>CORN-804-08</t>
  </si>
  <si>
    <t>Tuesday, November 9, 2021 8:49:40 PM</t>
  </si>
  <si>
    <t>CORN-804-09</t>
  </si>
  <si>
    <t>Tuesday, November 9, 2021 8:53:58 PM</t>
  </si>
  <si>
    <t>CORN-804-10</t>
  </si>
  <si>
    <t>Tuesday, November 9, 2021 8:58:18 PM</t>
  </si>
  <si>
    <t>kaer-03</t>
  </si>
  <si>
    <t>Tuesday, November 9, 2021 9:02:42 PM</t>
  </si>
  <si>
    <t>kaer-04</t>
  </si>
  <si>
    <t>Tuesday, November 9, 2021 9:06:58 PM</t>
  </si>
  <si>
    <t>kak-03</t>
  </si>
  <si>
    <t>Tuesday, November 9, 2021 9:11:17 PM</t>
  </si>
  <si>
    <t>kak-04</t>
  </si>
  <si>
    <t>Tuesday, November 9, 2021 9:15:36 PM</t>
  </si>
  <si>
    <t>orth-03</t>
  </si>
  <si>
    <t>Tuesday, November 9, 2021 9:19:57 PM</t>
  </si>
  <si>
    <t>orth-04</t>
  </si>
  <si>
    <t>Tuesday, November 9, 2021 9:24:06 PM</t>
  </si>
  <si>
    <t>mica-03</t>
  </si>
  <si>
    <t>Tuesday, November 9, 2021 9:28:21 PM</t>
  </si>
  <si>
    <t>mica-04</t>
  </si>
  <si>
    <t>Tuesday, November 9, 2021 9:32:40 PM</t>
  </si>
  <si>
    <t>Wednesday, November 10, 2021 4:07:30 PM</t>
  </si>
  <si>
    <t>Wednesday, November 10, 2021 4:13:59 PM</t>
  </si>
  <si>
    <t>Wednesday, November 10, 2021 4:19:14 PM</t>
  </si>
  <si>
    <t>Wednesday, November 10, 2021 4:23:37 PM</t>
  </si>
  <si>
    <t>Wednesday, November 10, 2021 4:27:58 PM</t>
  </si>
  <si>
    <t>Wednesday, November 10, 2021 4:32:18 PM</t>
  </si>
  <si>
    <t>Wednesday, November 10, 2021 4:36:48 PM</t>
  </si>
  <si>
    <t>Wednesday, November 10, 2021 4:41:09 PM</t>
  </si>
  <si>
    <t>Wednesday, November 10, 2021 4:45:27 PM</t>
  </si>
  <si>
    <t>Wednesday, November 10, 2021 4:49:49 PM</t>
  </si>
  <si>
    <t>Wednesday, November 10, 2021 4:54:14 PM</t>
  </si>
  <si>
    <t>Wednesday, November 10, 2021 4:58:34 PM</t>
  </si>
  <si>
    <t>Wednesday, November 10, 2021 5:03:00 PM</t>
  </si>
  <si>
    <t>Wednesday, November 10, 2021 5:07:19 PM</t>
  </si>
  <si>
    <t>CORN-2000-12</t>
  </si>
  <si>
    <t>Wednesday, November 10, 2021 5:11:44 PM</t>
  </si>
  <si>
    <t>CORN-2000-13</t>
  </si>
  <si>
    <t>Wednesday, November 10, 2021 5:16:08 PM</t>
  </si>
  <si>
    <t>CORN-2000-14</t>
  </si>
  <si>
    <t>Wednesday, November 10, 2021 5:20:29 PM</t>
  </si>
  <si>
    <t>CORN-2000-15</t>
  </si>
  <si>
    <t>Wednesday, November 10, 2021 5:24:53 PM</t>
  </si>
  <si>
    <t>CORN-2000-16</t>
  </si>
  <si>
    <t>Wednesday, November 10, 2021 5:29:14 PM</t>
  </si>
  <si>
    <t>Wednesday, November 10, 2021 5:33:35 PM</t>
  </si>
  <si>
    <t>Wednesday, November 10, 2021 5:37:52 PM</t>
  </si>
  <si>
    <t>Wednesday, November 10, 2021 5:42:11 PM</t>
  </si>
  <si>
    <t>Wednesday, November 10, 2021 5:46:31 PM</t>
  </si>
  <si>
    <t>Wednesday, November 10, 2021 5:50:49 PM</t>
  </si>
  <si>
    <t>Wednesday, November 10, 2021 5:55:13 PM</t>
  </si>
  <si>
    <t>CORN-20-24-11.5-11</t>
  </si>
  <si>
    <t>Wednesday, November 10, 2021 5:59:32 PM</t>
  </si>
  <si>
    <t>CORN-20-24-11.5-12</t>
  </si>
  <si>
    <t>Wednesday, November 10, 2021 6:03:51 PM</t>
  </si>
  <si>
    <t>CORN-20-24-11.5-13</t>
  </si>
  <si>
    <t>Wednesday, November 10, 2021 6:08:12 PM</t>
  </si>
  <si>
    <t>CORN-20-24-11.5-14</t>
  </si>
  <si>
    <t>Wednesday, November 10, 2021 6:12:31 PM</t>
  </si>
  <si>
    <t>Wednesday, November 10, 2021 6:16:58 PM</t>
  </si>
  <si>
    <t>Wednesday, November 10, 2021 6:21:19 PM</t>
  </si>
  <si>
    <t>Wednesday, November 10, 2021 6:25:42 PM</t>
  </si>
  <si>
    <t>Wednesday, November 10, 2021 6:30:03 PM</t>
  </si>
  <si>
    <t>Wednesday, November 10, 2021 6:34:25 PM</t>
  </si>
  <si>
    <t>Wednesday, November 10, 2021 6:38:44 PM</t>
  </si>
  <si>
    <t>Amp</t>
  </si>
  <si>
    <t>Feld</t>
  </si>
  <si>
    <t>Oxide</t>
  </si>
  <si>
    <t>Mean</t>
  </si>
  <si>
    <t>Standard Deviation</t>
  </si>
  <si>
    <t>Symbol</t>
  </si>
  <si>
    <t>Color</t>
  </si>
  <si>
    <t>CORN804-XRF</t>
  </si>
  <si>
    <t>CORN814-XRF</t>
  </si>
  <si>
    <t>CORN805</t>
  </si>
  <si>
    <t>Wednesday, November 17, 2021 8:01:17 AM</t>
  </si>
  <si>
    <t>Tuesday, November 16, 2021 6:14:25 PM</t>
  </si>
  <si>
    <t>Tuesday, November 16, 2021 6:18:38 PM</t>
  </si>
  <si>
    <t>Tuesday, November 16, 2021 6:22:56 PM</t>
  </si>
  <si>
    <t>Tuesday, November 16, 2021 6:27:12 PM</t>
  </si>
  <si>
    <t>Tuesday, November 16, 2021 6:31:27 PM</t>
  </si>
  <si>
    <t>ortho-01</t>
  </si>
  <si>
    <t>Tuesday, November 16, 2021 6:35:44 PM</t>
  </si>
  <si>
    <t>ortho-02</t>
  </si>
  <si>
    <t>Tuesday, November 16, 2021 6:39:52 PM</t>
  </si>
  <si>
    <t>albite-01</t>
  </si>
  <si>
    <t>Tuesday, November 16, 2021 6:44:04 PM</t>
  </si>
  <si>
    <t>albite-02</t>
  </si>
  <si>
    <t>Tuesday, November 16, 2021 6:48:14 PM</t>
  </si>
  <si>
    <t>CORN-805-01</t>
  </si>
  <si>
    <t>Tuesday, November 16, 2021 6:52:35 PM</t>
  </si>
  <si>
    <t>CORN-805-02</t>
  </si>
  <si>
    <t>Wednesday, November 17, 2021 8:13:49 AM</t>
  </si>
  <si>
    <t>CORN-805-03</t>
  </si>
  <si>
    <t>Tuesday, November 16, 2021 7:01:03 PM</t>
  </si>
  <si>
    <t>CORN-805-04</t>
  </si>
  <si>
    <t>Tuesday, November 16, 2021 7:05:18 PM</t>
  </si>
  <si>
    <t>CORN-805-05</t>
  </si>
  <si>
    <t>Wednesday, November 17, 2021 8:07:35 AM</t>
  </si>
  <si>
    <t>CORN-805-06</t>
  </si>
  <si>
    <t>Tuesday, November 16, 2021 7:13:49 PM</t>
  </si>
  <si>
    <t>CORN-805-07</t>
  </si>
  <si>
    <t>Tuesday, November 16, 2021 7:18:05 PM</t>
  </si>
  <si>
    <t>CORN-805-08</t>
  </si>
  <si>
    <t>Tuesday, November 16, 2021 7:22:13 PM</t>
  </si>
  <si>
    <t>CORN-805-09</t>
  </si>
  <si>
    <t>Tuesday, November 16, 2021 7:26:25 PM</t>
  </si>
  <si>
    <t>CORN-805-10</t>
  </si>
  <si>
    <t>Tuesday, November 16, 2021 7:30:38 PM</t>
  </si>
  <si>
    <t>CORN-805-11</t>
  </si>
  <si>
    <t>Tuesday, November 16, 2021 7:34:52 PM</t>
  </si>
  <si>
    <t>CORN-805-12</t>
  </si>
  <si>
    <t>Tuesday, November 16, 2021 7:39:06 PM</t>
  </si>
  <si>
    <t>CORN-805-13</t>
  </si>
  <si>
    <t>Tuesday, November 16, 2021 7:43:21 PM</t>
  </si>
  <si>
    <t>CORN-805-14</t>
  </si>
  <si>
    <t>Tuesday, November 16, 2021 7:47:37 PM</t>
  </si>
  <si>
    <t>CORN-805-15</t>
  </si>
  <si>
    <t>Tuesday, November 16, 2021 7:51:45 PM</t>
  </si>
  <si>
    <t>CORN-805-16</t>
  </si>
  <si>
    <t>Tuesday, November 16, 2021 7:56:00 PM</t>
  </si>
  <si>
    <t>CORN-805-17</t>
  </si>
  <si>
    <t>Tuesday, November 16, 2021 8:00:15 PM</t>
  </si>
  <si>
    <t>CORN-805-18</t>
  </si>
  <si>
    <t>Tuesday, November 16, 2021 8:04:30 PM</t>
  </si>
  <si>
    <t>CORN-805-19</t>
  </si>
  <si>
    <t>Tuesday, November 16, 2021 8:08:45 PM</t>
  </si>
  <si>
    <t>CORN-805-20</t>
  </si>
  <si>
    <t>Tuesday, November 16, 2021 8:13:00 PM</t>
  </si>
  <si>
    <t>CORN-4002GM-01</t>
  </si>
  <si>
    <t>Tuesday, November 16, 2021 8:17:17 PM</t>
  </si>
  <si>
    <t>CORN-4002GM-02</t>
  </si>
  <si>
    <t>Tuesday, November 16, 2021 8:21:34 PM</t>
  </si>
  <si>
    <t>CORN-4002GM-03</t>
  </si>
  <si>
    <t>Tuesday, November 16, 2021 8:25:49 PM</t>
  </si>
  <si>
    <t>CORN-4002GM-04</t>
  </si>
  <si>
    <t>Tuesday, November 16, 2021 8:30:05 PM</t>
  </si>
  <si>
    <t>CORN-4002GM-05</t>
  </si>
  <si>
    <t>Tuesday, November 16, 2021 8:34:21 PM</t>
  </si>
  <si>
    <t>CORN-4002GM-06</t>
  </si>
  <si>
    <t>Tuesday, November 16, 2021 8:38:38 PM</t>
  </si>
  <si>
    <t>CORN-4002GM-07</t>
  </si>
  <si>
    <t>Tuesday, November 16, 2021 8:42:45 PM</t>
  </si>
  <si>
    <t>CORN-4002GM-08</t>
  </si>
  <si>
    <t>Tuesday, November 16, 2021 8:46:58 PM</t>
  </si>
  <si>
    <t>CORN-4002GM-09</t>
  </si>
  <si>
    <t>Tuesday, November 16, 2021 8:51:11 PM</t>
  </si>
  <si>
    <t>CORN-4002GM-10</t>
  </si>
  <si>
    <t>Tuesday, November 16, 2021 8:55:26 PM</t>
  </si>
  <si>
    <t>CORN-4002GM-11</t>
  </si>
  <si>
    <t>Tuesday, November 16, 2021 8:59:41 PM</t>
  </si>
  <si>
    <t>CORN-4002GM-12</t>
  </si>
  <si>
    <t>Tuesday, November 16, 2021 9:03:55 PM</t>
  </si>
  <si>
    <t>CORN-4002GM-13</t>
  </si>
  <si>
    <t>Tuesday, November 16, 2021 9:08:07 PM</t>
  </si>
  <si>
    <t>CORN-4002GM-14</t>
  </si>
  <si>
    <t>Tuesday, November 16, 2021 9:12:20 PM</t>
  </si>
  <si>
    <t>CORN-4002GM-15</t>
  </si>
  <si>
    <t>Tuesday, November 16, 2021 9:16:35 PM</t>
  </si>
  <si>
    <t>CORN-4002GM-16</t>
  </si>
  <si>
    <t>Tuesday, November 16, 2021 9:20:49 PM</t>
  </si>
  <si>
    <t>CORN-4002GM-17</t>
  </si>
  <si>
    <t>Tuesday, November 16, 2021 9:25:03 PM</t>
  </si>
  <si>
    <t>CORN-4002GM-18</t>
  </si>
  <si>
    <t>Tuesday, November 16, 2021 9:29:16 PM</t>
  </si>
  <si>
    <t>CORN-4002GM-19</t>
  </si>
  <si>
    <t>Tuesday, November 16, 2021 9:33:34 PM</t>
  </si>
  <si>
    <t>CORN-4002GM-20</t>
  </si>
  <si>
    <t>Tuesday, November 16, 2021 9:37:50 PM</t>
  </si>
  <si>
    <t>CORN-4002GM-21</t>
  </si>
  <si>
    <t>Tuesday, November 16, 2021 9:42:09 PM</t>
  </si>
  <si>
    <t>CORN-4002GM-22</t>
  </si>
  <si>
    <t>Tuesday, November 16, 2021 9:46:27 PM</t>
  </si>
  <si>
    <t>CORN-4002Bio-01</t>
  </si>
  <si>
    <t>Tuesday, November 16, 2021 9:50:43 PM</t>
  </si>
  <si>
    <t>CORN-4002Bio-02</t>
  </si>
  <si>
    <t>Tuesday, November 16, 2021 9:55:01 PM</t>
  </si>
  <si>
    <t>CORN-4002Bio-03</t>
  </si>
  <si>
    <t>Tuesday, November 16, 2021 9:59:18 PM</t>
  </si>
  <si>
    <t>CORN-4002Bio-04</t>
  </si>
  <si>
    <t>Tuesday, November 16, 2021 10:03:36 PM</t>
  </si>
  <si>
    <t>CORN-4002Bio-05</t>
  </si>
  <si>
    <t>Tuesday, November 16, 2021 10:07:55 PM</t>
  </si>
  <si>
    <t>CORN-4002Bio-06</t>
  </si>
  <si>
    <t>Tuesday, November 16, 2021 10:12:10 PM</t>
  </si>
  <si>
    <t>CORN-4002Bio-07</t>
  </si>
  <si>
    <t>Tuesday, November 16, 2021 10:16:27 PM</t>
  </si>
  <si>
    <t>CORN-4002Bio-08</t>
  </si>
  <si>
    <t>Tuesday, November 16, 2021 10:20:45 PM</t>
  </si>
  <si>
    <t>CORN-4005-01</t>
  </si>
  <si>
    <t>Tuesday, November 16, 2021 10:25:05 PM</t>
  </si>
  <si>
    <t>CORN-4005-02</t>
  </si>
  <si>
    <t>Tuesday, November 16, 2021 10:29:21 PM</t>
  </si>
  <si>
    <t>CORN-4005-03</t>
  </si>
  <si>
    <t>Tuesday, November 16, 2021 10:33:40 PM</t>
  </si>
  <si>
    <t>CORN-4005-04</t>
  </si>
  <si>
    <t>Tuesday, November 16, 2021 10:37:56 PM</t>
  </si>
  <si>
    <t>CORN-4005-05</t>
  </si>
  <si>
    <t>Tuesday, November 16, 2021 10:42:14 PM</t>
  </si>
  <si>
    <t>CORN-4005-06</t>
  </si>
  <si>
    <t>Tuesday, November 16, 2021 10:46:30 PM</t>
  </si>
  <si>
    <t>CORN-4005-07</t>
  </si>
  <si>
    <t>Tuesday, November 16, 2021 10:50:48 PM</t>
  </si>
  <si>
    <t>CORN-4005-08</t>
  </si>
  <si>
    <t>Tuesday, November 16, 2021 10:55:05 PM</t>
  </si>
  <si>
    <t>CORN-4005-09</t>
  </si>
  <si>
    <t>Tuesday, November 16, 2021 10:59:25 PM</t>
  </si>
  <si>
    <t>CORN-4005-10</t>
  </si>
  <si>
    <t>Tuesday, November 16, 2021 11:03:41 PM</t>
  </si>
  <si>
    <t>CORN-4005-11</t>
  </si>
  <si>
    <t>Tuesday, November 16, 2021 11:07:50 PM</t>
  </si>
  <si>
    <t>CORN-4005-12</t>
  </si>
  <si>
    <t>Tuesday, November 16, 2021 11:12:05 PM</t>
  </si>
  <si>
    <t>CORN-4006-1</t>
  </si>
  <si>
    <t>Tuesday, November 16, 2021 11:16:21 PM</t>
  </si>
  <si>
    <t>CORN-4006-2</t>
  </si>
  <si>
    <t>Tuesday, November 16, 2021 11:20:36 PM</t>
  </si>
  <si>
    <t>CORN-4006-3</t>
  </si>
  <si>
    <t>Tuesday, November 16, 2021 11:24:50 PM</t>
  </si>
  <si>
    <t>CORN-4006-4</t>
  </si>
  <si>
    <t>Tuesday, November 16, 2021 11:29:03 PM</t>
  </si>
  <si>
    <t>CORN-4006-5</t>
  </si>
  <si>
    <t>Tuesday, November 16, 2021 11:33:17 PM</t>
  </si>
  <si>
    <t>CORN-4006-6</t>
  </si>
  <si>
    <t>Tuesday, November 16, 2021 11:37:32 PM</t>
  </si>
  <si>
    <t>CORN-4006-7</t>
  </si>
  <si>
    <t>Tuesday, November 16, 2021 11:41:47 PM</t>
  </si>
  <si>
    <t>CORN-4006-8</t>
  </si>
  <si>
    <t>Tuesday, November 16, 2021 11:46:05 PM</t>
  </si>
  <si>
    <t>CORN-4006-9</t>
  </si>
  <si>
    <t>Tuesday, November 16, 2021 11:50:21 PM</t>
  </si>
  <si>
    <t>CORN-4006-10</t>
  </si>
  <si>
    <t>Tuesday, November 16, 2021 11:54:39 PM</t>
  </si>
  <si>
    <t>CORN-4006-11</t>
  </si>
  <si>
    <t>Tuesday, November 16, 2021 11:58:54 PM</t>
  </si>
  <si>
    <t>CORN-4006-12</t>
  </si>
  <si>
    <t>Wednesday, November 17, 2021 12:03:08 AM</t>
  </si>
  <si>
    <t>CORN-4006-13</t>
  </si>
  <si>
    <t>Wednesday, November 17, 2021 12:07:22 AM</t>
  </si>
  <si>
    <t>CORN-4006-14</t>
  </si>
  <si>
    <t>Wednesday, November 17, 2021 12:11:36 AM</t>
  </si>
  <si>
    <t>CORN-4006-15</t>
  </si>
  <si>
    <t>Wednesday, November 17, 2021 12:15:53 AM</t>
  </si>
  <si>
    <t>CORN-4007-1</t>
  </si>
  <si>
    <t>Wednesday, November 17, 2021 12:20:10 AM</t>
  </si>
  <si>
    <t>CORN-4007-2</t>
  </si>
  <si>
    <t>Wednesday, November 17, 2021 12:24:28 AM</t>
  </si>
  <si>
    <t>CORN-4007-3</t>
  </si>
  <si>
    <t>Wednesday, November 17, 2021 12:28:42 AM</t>
  </si>
  <si>
    <t>CORN-4007-4</t>
  </si>
  <si>
    <t>Wednesday, November 17, 2021 12:32:58 AM</t>
  </si>
  <si>
    <t>CORN-4007-5</t>
  </si>
  <si>
    <t>Wednesday, November 17, 2021 12:37:14 AM</t>
  </si>
  <si>
    <t>CORN-4007-6</t>
  </si>
  <si>
    <t>Wednesday, November 17, 2021 12:41:29 AM</t>
  </si>
  <si>
    <t>CORN-4007-7</t>
  </si>
  <si>
    <t>Wednesday, November 17, 2021 12:45:46 AM</t>
  </si>
  <si>
    <t>CORN-4007-8</t>
  </si>
  <si>
    <t>Wednesday, November 17, 2021 12:50:00 AM</t>
  </si>
  <si>
    <t>CORN-4007-9</t>
  </si>
  <si>
    <t>Wednesday, November 17, 2021 12:54:18 AM</t>
  </si>
  <si>
    <t>CORN-4007-10</t>
  </si>
  <si>
    <t>Wednesday, November 17, 2021 12:58:33 AM</t>
  </si>
  <si>
    <t>CORN-4007-11</t>
  </si>
  <si>
    <t>Wednesday, November 17, 2021 1:02:48 AM</t>
  </si>
  <si>
    <t>CORN-4007-12</t>
  </si>
  <si>
    <t>Wednesday, November 17, 2021 1:07:04 AM</t>
  </si>
  <si>
    <t>CORN-4007-13</t>
  </si>
  <si>
    <t>Wednesday, November 17, 2021 1:11:20 AM</t>
  </si>
  <si>
    <t>CORN-4007-14</t>
  </si>
  <si>
    <t>Wednesday, November 17, 2021 1:15:38 AM</t>
  </si>
  <si>
    <t>CORN-4007-15</t>
  </si>
  <si>
    <t>Wednesday, November 17, 2021 1:19:53 AM</t>
  </si>
  <si>
    <t>CORN-4008-1</t>
  </si>
  <si>
    <t>Wednesday, November 17, 2021 1:24:11 AM</t>
  </si>
  <si>
    <t>CORN-4008-2</t>
  </si>
  <si>
    <t>Wednesday, November 17, 2021 1:28:27 AM</t>
  </si>
  <si>
    <t>CORN-4008-3</t>
  </si>
  <si>
    <t>Wednesday, November 17, 2021 1:32:41 AM</t>
  </si>
  <si>
    <t>CORN-4008-4</t>
  </si>
  <si>
    <t>Wednesday, November 17, 2021 1:36:55 AM</t>
  </si>
  <si>
    <t>CORN-4008-5</t>
  </si>
  <si>
    <t>Wednesday, November 17, 2021 1:41:10 AM</t>
  </si>
  <si>
    <t>CORN-4008-6</t>
  </si>
  <si>
    <t>Wednesday, November 17, 2021 1:45:23 AM</t>
  </si>
  <si>
    <t>CORN-4008-7</t>
  </si>
  <si>
    <t>Wednesday, November 17, 2021 1:49:38 AM</t>
  </si>
  <si>
    <t>CORN-4008-8</t>
  </si>
  <si>
    <t>Wednesday, November 17, 2021 1:53:52 AM</t>
  </si>
  <si>
    <t>CORN-4008-9</t>
  </si>
  <si>
    <t>Wednesday, November 17, 2021 1:58:07 AM</t>
  </si>
  <si>
    <t>CORN-4008-10</t>
  </si>
  <si>
    <t>Wednesday, November 17, 2021 2:02:21 AM</t>
  </si>
  <si>
    <t>CORN-4008-11</t>
  </si>
  <si>
    <t>Wednesday, November 17, 2021 2:06:35 AM</t>
  </si>
  <si>
    <t>CORN-4008-12</t>
  </si>
  <si>
    <t>Wednesday, November 17, 2021 2:10:54 AM</t>
  </si>
  <si>
    <t>CORN-4008-13</t>
  </si>
  <si>
    <t>Wednesday, November 17, 2021 2:15:10 AM</t>
  </si>
  <si>
    <t>CORN-4008-14</t>
  </si>
  <si>
    <t>Wednesday, November 17, 2021 2:19:28 AM</t>
  </si>
  <si>
    <t>CORN-4008-15</t>
  </si>
  <si>
    <t>Wednesday, November 17, 2021 2:23:47 AM</t>
  </si>
  <si>
    <t>CORN-4011-01</t>
  </si>
  <si>
    <t>Wednesday, November 17, 2021 2:28:09 AM</t>
  </si>
  <si>
    <t>CORN-4011-2</t>
  </si>
  <si>
    <t>Wednesday, November 17, 2021 2:32:27 AM</t>
  </si>
  <si>
    <t>CORN-4011-3</t>
  </si>
  <si>
    <t>Wednesday, November 17, 2021 2:36:44 AM</t>
  </si>
  <si>
    <t>CORN-4011-4</t>
  </si>
  <si>
    <t>Wednesday, November 17, 2021 2:41:03 AM</t>
  </si>
  <si>
    <t>CORN-4011-5</t>
  </si>
  <si>
    <t>Wednesday, November 17, 2021 2:45:23 AM</t>
  </si>
  <si>
    <t>CORN-4011-6</t>
  </si>
  <si>
    <t>Wednesday, November 17, 2021 2:49:35 AM</t>
  </si>
  <si>
    <t>CORN-4011-7</t>
  </si>
  <si>
    <t>Wednesday, November 17, 2021 2:53:48 AM</t>
  </si>
  <si>
    <t>Wednesday, November 17, 2021 2:58:07 AM</t>
  </si>
  <si>
    <t>Wednesday, November 17, 2021 3:02:25 AM</t>
  </si>
  <si>
    <t>Wednesday, November 17, 2021 3:06:45 AM</t>
  </si>
  <si>
    <t>Wednesday, November 17, 2021 3:11:04 AM</t>
  </si>
  <si>
    <t>Wednesday, November 17, 2021 3:15:23 AM</t>
  </si>
  <si>
    <t>Wednesday, November 17, 2021 3:19:41 AM</t>
  </si>
  <si>
    <t>ortho-03</t>
  </si>
  <si>
    <t>Wednesday, November 17, 2021 3:24:02 AM</t>
  </si>
  <si>
    <t>ortho-04</t>
  </si>
  <si>
    <t>Wednesday, November 17, 2021 3:28:09 AM</t>
  </si>
  <si>
    <t>albite-03</t>
  </si>
  <si>
    <t>Wednesday, November 17, 2021 3:32:26 AM</t>
  </si>
  <si>
    <t>albite-04</t>
  </si>
  <si>
    <t>Wednesday, November 17, 2021 3:36:42 AM</t>
  </si>
  <si>
    <t>Location</t>
  </si>
  <si>
    <t>WM Dike</t>
  </si>
  <si>
    <t>Alamo</t>
  </si>
  <si>
    <t>Lil' Windy</t>
  </si>
  <si>
    <t>Unnamed Hill</t>
  </si>
  <si>
    <t>Mesquite Hill</t>
  </si>
  <si>
    <t>Flat Top</t>
  </si>
  <si>
    <t>Albite</t>
  </si>
  <si>
    <t>Anorthoclase</t>
  </si>
  <si>
    <t>Analytical Total</t>
  </si>
  <si>
    <t>Ran As</t>
  </si>
  <si>
    <t>Natrolite</t>
  </si>
  <si>
    <t>ID</t>
  </si>
  <si>
    <t>Chess Draw Dike</t>
  </si>
  <si>
    <t>Aeg-Aug</t>
  </si>
  <si>
    <t>Hastingsite</t>
  </si>
  <si>
    <t>Wind Mtn</t>
  </si>
  <si>
    <t>Augite Syenite</t>
  </si>
  <si>
    <t>San Antonio</t>
  </si>
  <si>
    <t>Deer Mtn</t>
  </si>
  <si>
    <t>Cr2O3</t>
  </si>
  <si>
    <t>Monday, April 4, 2022 5:15:08 PM</t>
  </si>
  <si>
    <t>Monday, April 4, 2022 5:20:02 PM</t>
  </si>
  <si>
    <t>Monday, April 4, 2022 5:24:43 PM</t>
  </si>
  <si>
    <t>Monday, April 4, 2022 5:28:59 PM</t>
  </si>
  <si>
    <t>diop-01</t>
  </si>
  <si>
    <t>Monday, April 4, 2022 5:33:12 PM</t>
  </si>
  <si>
    <t>diop-02</t>
  </si>
  <si>
    <t>Monday, April 4, 2022 5:37:28 PM</t>
  </si>
  <si>
    <t>CORN-177_amph1</t>
  </si>
  <si>
    <t>Monday, April 4, 2022 5:42:01 PM</t>
  </si>
  <si>
    <t>CORN-177_amph2</t>
  </si>
  <si>
    <t>Monday, April 4, 2022 5:46:11 PM</t>
  </si>
  <si>
    <t>CORN-177_amph3</t>
  </si>
  <si>
    <t>Monday, April 4, 2022 5:50:25 PM</t>
  </si>
  <si>
    <t>CORN-177_cpx1</t>
  </si>
  <si>
    <t>Monday, April 4, 2022 5:54:39 PM</t>
  </si>
  <si>
    <t>CORN-177_cpx2</t>
  </si>
  <si>
    <t>Monday, April 4, 2022 5:58:58 PM</t>
  </si>
  <si>
    <t>CORN-177_cpx3</t>
  </si>
  <si>
    <t>Monday, April 4, 2022 6:03:26 PM</t>
  </si>
  <si>
    <t>CORN-177_amph4</t>
  </si>
  <si>
    <t>Monday, April 4, 2022 6:07:47 PM</t>
  </si>
  <si>
    <t>CORN-177_amph5</t>
  </si>
  <si>
    <t>Monday, April 4, 2022 6:11:59 PM</t>
  </si>
  <si>
    <t>CORN-177_cpx4</t>
  </si>
  <si>
    <t>Monday, April 4, 2022 6:16:07 PM</t>
  </si>
  <si>
    <t>CORN-177_amph6</t>
  </si>
  <si>
    <t>Monday, April 4, 2022 6:20:31 PM</t>
  </si>
  <si>
    <t>CORN-177_cpx5</t>
  </si>
  <si>
    <t>Monday, April 4, 2022 6:24:47 PM</t>
  </si>
  <si>
    <t>CORN-177_cpx6</t>
  </si>
  <si>
    <t>Monday, April 4, 2022 6:29:04 PM</t>
  </si>
  <si>
    <t>CND-208_cpx1</t>
  </si>
  <si>
    <t>Monday, April 4, 2022 6:33:32 PM</t>
  </si>
  <si>
    <t>CND-208_cpx2</t>
  </si>
  <si>
    <t>Monday, April 4, 2022 6:37:59 PM</t>
  </si>
  <si>
    <t>CND-208_cpx3</t>
  </si>
  <si>
    <t>Monday, April 4, 2022 6:42:25 PM</t>
  </si>
  <si>
    <t>CND-208_cpx4</t>
  </si>
  <si>
    <t>Monday, April 4, 2022 6:46:53 PM</t>
  </si>
  <si>
    <t>CND-208_cpx5</t>
  </si>
  <si>
    <t>Monday, April 4, 2022 6:51:18 PM</t>
  </si>
  <si>
    <t>CND-208_cpx6</t>
  </si>
  <si>
    <t>Monday, April 4, 2022 6:55:46 PM</t>
  </si>
  <si>
    <t>CORN-4013_cpx1</t>
  </si>
  <si>
    <t>Monday, April 4, 2022 7:00:12 PM</t>
  </si>
  <si>
    <t>CORN-4013_cpx2</t>
  </si>
  <si>
    <t>Monday, April 4, 2022 7:04:39 PM</t>
  </si>
  <si>
    <t>CORN-4013_cpx3</t>
  </si>
  <si>
    <t>Monday, April 4, 2022 7:09:06 PM</t>
  </si>
  <si>
    <t>CORN-4013_amph1</t>
  </si>
  <si>
    <t>Monday, April 4, 2022 7:13:36 PM</t>
  </si>
  <si>
    <t>CORN-4013_cpx4</t>
  </si>
  <si>
    <t>Monday, April 4, 2022 7:17:50 PM</t>
  </si>
  <si>
    <t>CORN-4013_cpx5</t>
  </si>
  <si>
    <t>Monday, April 4, 2022 7:22:05 PM</t>
  </si>
  <si>
    <t>CORN-4013_cpx6</t>
  </si>
  <si>
    <t>Monday, April 4, 2022 7:26:32 PM</t>
  </si>
  <si>
    <t>CORN-4020_cpx1</t>
  </si>
  <si>
    <t>Monday, April 4, 2022 7:31:00 PM</t>
  </si>
  <si>
    <t>CORN-4020_cpx2</t>
  </si>
  <si>
    <t>Monday, April 4, 2022 7:35:30 PM</t>
  </si>
  <si>
    <t>CORN-4020_cpx3</t>
  </si>
  <si>
    <t>Monday, April 4, 2022 7:39:56 PM</t>
  </si>
  <si>
    <t>CORN-4020_cpx4</t>
  </si>
  <si>
    <t>Monday, April 4, 2022 7:44:18 PM</t>
  </si>
  <si>
    <t>CORN-4020_cpx5</t>
  </si>
  <si>
    <t>Monday, April 4, 2022 7:48:43 PM</t>
  </si>
  <si>
    <t>CORN-4020_cpx6</t>
  </si>
  <si>
    <t>Monday, April 4, 2022 7:53:08 PM</t>
  </si>
  <si>
    <t>CORN-4020_cpx7</t>
  </si>
  <si>
    <t>Monday, April 4, 2022 7:57:33 PM</t>
  </si>
  <si>
    <t>CORN-4020_cpx8</t>
  </si>
  <si>
    <t>Monday, April 4, 2022 8:01:57 PM</t>
  </si>
  <si>
    <t>CORN-4015_cpx1</t>
  </si>
  <si>
    <t>Monday, April 4, 2022 8:06:35 PM</t>
  </si>
  <si>
    <t>CORN-4015_cpx2</t>
  </si>
  <si>
    <t>Monday, April 4, 2022 8:11:04 PM</t>
  </si>
  <si>
    <t>CORN-4015_cpx3</t>
  </si>
  <si>
    <t>Monday, April 4, 2022 8:15:31 PM</t>
  </si>
  <si>
    <t>CORN-4015_cpx4</t>
  </si>
  <si>
    <t>Monday, April 4, 2022 8:19:56 PM</t>
  </si>
  <si>
    <t>CORN-4015_cpx5</t>
  </si>
  <si>
    <t>Monday, April 4, 2022 8:24:22 PM</t>
  </si>
  <si>
    <t>CORN-4015_cpx6</t>
  </si>
  <si>
    <t>Monday, April 4, 2022 8:28:50 PM</t>
  </si>
  <si>
    <t>CORN-4015_cpx7</t>
  </si>
  <si>
    <t>Monday, April 4, 2022 8:33:19 PM</t>
  </si>
  <si>
    <t>CORN-4015_cpx8</t>
  </si>
  <si>
    <t>Monday, April 4, 2022 8:37:43 PM</t>
  </si>
  <si>
    <t>Monday, April 4, 2022 8:42:19 PM</t>
  </si>
  <si>
    <t>Monday, April 4, 2022 8:46:36 PM</t>
  </si>
  <si>
    <t>Monday, April 4, 2022 8:50:52 PM</t>
  </si>
  <si>
    <t>Monday, April 4, 2022 8:55:04 PM</t>
  </si>
  <si>
    <t>diop-03</t>
  </si>
  <si>
    <t>Monday, April 4, 2022 8:59:15 PM</t>
  </si>
  <si>
    <t>diop-04</t>
  </si>
  <si>
    <t>Monday, April 4, 2022 9:03:35 PM</t>
  </si>
  <si>
    <t>Tuesday, April 5, 2022 8:35:27 AM</t>
  </si>
  <si>
    <t>Tuesday, April 5, 2022 8:45:05 AM</t>
  </si>
  <si>
    <t>CORN112</t>
  </si>
  <si>
    <t>P2O5</t>
  </si>
  <si>
    <t>CORN 4008</t>
  </si>
  <si>
    <t>CORN4011</t>
  </si>
  <si>
    <t>Black Mtn</t>
  </si>
  <si>
    <t>CORN4015</t>
  </si>
  <si>
    <t>CORN79</t>
  </si>
  <si>
    <t>CORN180</t>
  </si>
  <si>
    <t>CORN181</t>
  </si>
  <si>
    <t>CORN4002</t>
  </si>
  <si>
    <t>CORN4005</t>
  </si>
  <si>
    <t>CORN117</t>
  </si>
  <si>
    <t>CORN176</t>
  </si>
  <si>
    <t>CORN20-09</t>
  </si>
  <si>
    <t>Corn45</t>
  </si>
  <si>
    <t>CORN20-21</t>
  </si>
  <si>
    <t>CORN20-10</t>
  </si>
  <si>
    <t>CORN20-13</t>
  </si>
  <si>
    <t>&lt;0.01</t>
  </si>
  <si>
    <t>Sum</t>
  </si>
  <si>
    <t>LOI</t>
  </si>
  <si>
    <t>Analcime</t>
  </si>
  <si>
    <t>Sodalite</t>
  </si>
  <si>
    <t>CORN-20-01-K-01</t>
  </si>
  <si>
    <t>Wednesday, June 8, 2022 7:47:51 PM</t>
  </si>
  <si>
    <t>CORN-20-01-K-02</t>
  </si>
  <si>
    <t>Wednesday, June 8, 2022 7:55:55 PM</t>
  </si>
  <si>
    <t>CORN-20-01-K-03</t>
  </si>
  <si>
    <t>Wednesday, June 8, 2022 7:59:59 PM</t>
  </si>
  <si>
    <t>CORN-20-01-K-04</t>
  </si>
  <si>
    <t>Wednesday, June 8, 2022 8:04:12 PM</t>
  </si>
  <si>
    <t>CORN-20-01-K-05</t>
  </si>
  <si>
    <t>Wednesday, June 8, 2022 8:08:23 PM</t>
  </si>
  <si>
    <t>CORN-20-01-K-06</t>
  </si>
  <si>
    <t>Wednesday, June 8, 2022 8:12:34 PM</t>
  </si>
  <si>
    <t>WMEB-6-K-01</t>
  </si>
  <si>
    <t>Wednesday, June 8, 2022 10:30:31 PM</t>
  </si>
  <si>
    <t>WMEB-6-K-02</t>
  </si>
  <si>
    <t>Wednesday, June 8, 2022 10:34:37 PM</t>
  </si>
  <si>
    <t>WMEB-6-K-03</t>
  </si>
  <si>
    <t>Wednesday, June 8, 2022 10:38:50 PM</t>
  </si>
  <si>
    <t>WMEB-6-K-04</t>
  </si>
  <si>
    <t>Wednesday, June 8, 2022 10:43:03 PM</t>
  </si>
  <si>
    <t>WMEB-6-K-05</t>
  </si>
  <si>
    <t>Wednesday, June 8, 2022 10:47:17 PM</t>
  </si>
  <si>
    <t>WMEB-6-K-06</t>
  </si>
  <si>
    <t>Wednesday, June 8, 2022 10:51:33 PM</t>
  </si>
  <si>
    <t>CORN-20-34-Plg-5</t>
  </si>
  <si>
    <t>Wednesday, June 8, 2022 11:27:55 PM</t>
  </si>
  <si>
    <t>CORN-117-K-5</t>
  </si>
  <si>
    <t>Friday, June 10, 2022 6:37:00 PM</t>
  </si>
  <si>
    <t>low totals</t>
  </si>
  <si>
    <t>CORN-117-K-2</t>
  </si>
  <si>
    <t>Friday, June 10, 2022 6:25:04 PM</t>
  </si>
  <si>
    <t>CORN-117-K-4</t>
  </si>
  <si>
    <t>Friday, June 10, 2022 6:33:02 PM</t>
  </si>
  <si>
    <t>CORN-117-K-3</t>
  </si>
  <si>
    <t>Friday, June 10, 2022 6:29:04 PM</t>
  </si>
  <si>
    <t>CORN-104-aegcore-01</t>
  </si>
  <si>
    <t>Friday, June 17, 2022 4:13:28 PM</t>
  </si>
  <si>
    <t>CORN-104-aegcore-02</t>
  </si>
  <si>
    <t>Friday, June 17, 2022 4:26:26 PM</t>
  </si>
  <si>
    <t>CORN-104-aegcore-03</t>
  </si>
  <si>
    <t>Friday, June 17, 2022 4:30:54 PM</t>
  </si>
  <si>
    <t>CORN-104-aegrim-01</t>
  </si>
  <si>
    <t>Friday, June 17, 2022 4:17:44 PM</t>
  </si>
  <si>
    <t>CORN-104-aegrim-02</t>
  </si>
  <si>
    <t>Friday, June 17, 2022 4:22:02 PM</t>
  </si>
  <si>
    <t>CORN-104-aegrim-03</t>
  </si>
  <si>
    <t>Friday, June 17, 2022 4:35:20 PM</t>
  </si>
  <si>
    <t>Run As Feldspars</t>
  </si>
  <si>
    <t>ZrO2</t>
  </si>
  <si>
    <t>ThO2</t>
  </si>
  <si>
    <t>Y2O3</t>
  </si>
  <si>
    <t>La2O3</t>
  </si>
  <si>
    <t>Ce2O3</t>
  </si>
  <si>
    <t>Nd2O3</t>
  </si>
  <si>
    <t>Sm2O3</t>
  </si>
  <si>
    <t>Gd2O3</t>
  </si>
  <si>
    <t>CORN-20-01-cc-01</t>
  </si>
  <si>
    <t>Ca-cata/Eud</t>
  </si>
  <si>
    <t>WMEB-6-c-01</t>
  </si>
  <si>
    <t>mixed w/ zircon+eud</t>
  </si>
  <si>
    <t>WMEB-6-c-02</t>
  </si>
  <si>
    <t>WMEB-6-c-03</t>
  </si>
  <si>
    <t>mixed w/ zircon</t>
  </si>
  <si>
    <t>WMEB-6-c-04</t>
  </si>
  <si>
    <t>WMEB-6-c-06</t>
  </si>
  <si>
    <t>CORN-20-34-c-1</t>
  </si>
  <si>
    <t>CORN-20-12-c-1</t>
  </si>
  <si>
    <t>missed grain or out of focus</t>
  </si>
  <si>
    <t>CORN-20-12-c-2</t>
  </si>
  <si>
    <t>CORN-20-12-c-3</t>
  </si>
  <si>
    <t>CORN-20-12-c-4</t>
  </si>
  <si>
    <t>CORN-20-12-c-5</t>
  </si>
  <si>
    <t>mixed w/ qtz?</t>
  </si>
  <si>
    <t>CORN-20-12-c-6</t>
  </si>
  <si>
    <t>CORN-104-cc-02</t>
  </si>
  <si>
    <t>mixed w/eud</t>
  </si>
  <si>
    <t xml:space="preserve"> CORN-104-cc-01</t>
  </si>
  <si>
    <t>CORN-104-cc-03</t>
  </si>
  <si>
    <t>CORN-104-cc-04</t>
  </si>
  <si>
    <t>CORN-104-cc-04b</t>
  </si>
  <si>
    <t>CORN-104-cc-05</t>
  </si>
  <si>
    <t>mixed w/zircon+eud</t>
  </si>
  <si>
    <t>CORN-104-cc-06</t>
  </si>
  <si>
    <t>UO2</t>
  </si>
  <si>
    <t>CORN-104-eud-01</t>
  </si>
  <si>
    <t>CORN-104-eud-02</t>
  </si>
  <si>
    <t>CORN-104-eud-03</t>
  </si>
  <si>
    <t>CORN-104-eud-04</t>
  </si>
  <si>
    <t>CORN-104-eud-05</t>
  </si>
  <si>
    <t>CORN-104-eud-06</t>
  </si>
  <si>
    <t>CORN-104-eud-07</t>
  </si>
  <si>
    <t>w/ FeO</t>
  </si>
  <si>
    <t>CORN-20-01-b-01</t>
  </si>
  <si>
    <t>Wednesday, June 8, 2022 7:09:03 PM</t>
  </si>
  <si>
    <t>CORN-20-01-b-02</t>
  </si>
  <si>
    <t>Thursday, June 9, 2022 9:46:58 AM</t>
  </si>
  <si>
    <t>CORN-20-01-b-03</t>
  </si>
  <si>
    <t>Thursday, June 9, 2022 9:57:56 AM</t>
  </si>
  <si>
    <t>CORN-20-01-b-04</t>
  </si>
  <si>
    <t>Thursday, June 9, 2022 10:09:13 AM</t>
  </si>
  <si>
    <t>CORN-20-01-b-05</t>
  </si>
  <si>
    <t>Thursday, June 9, 2022 10:18:52 AM</t>
  </si>
  <si>
    <t>CORN-20-01-b-06</t>
  </si>
  <si>
    <t>Thursday, June 9, 2022 10:33:32 AM</t>
  </si>
  <si>
    <t>WMEB-6-b-01</t>
  </si>
  <si>
    <t>Wednesday, June 8, 2022 9:32:32 PM</t>
  </si>
  <si>
    <t>WMEB-6-b-02</t>
  </si>
  <si>
    <t>Wednesday, June 8, 2022 9:38:10 PM</t>
  </si>
  <si>
    <t>WMEB-6-b-03</t>
  </si>
  <si>
    <t>Wednesday, June 8, 2022 9:43:47 PM</t>
  </si>
  <si>
    <t>WMEB-6-b-04</t>
  </si>
  <si>
    <t>Wednesday, June 8, 2022 9:49:29 PM</t>
  </si>
  <si>
    <t>WMEB-6-b-05</t>
  </si>
  <si>
    <t>Wednesday, June 8, 2022 9:55:07 PM</t>
  </si>
  <si>
    <t>WMEB-6-b-06</t>
  </si>
  <si>
    <t>Wednesday, June 8, 2022 10:00:44 PM</t>
  </si>
  <si>
    <t>CORN-20-10-b-1</t>
  </si>
  <si>
    <t>Friday, June 10, 2022 4:17:50 PM</t>
  </si>
  <si>
    <t>CORN-20-10-b-2</t>
  </si>
  <si>
    <t>Friday, June 10, 2022 4:23:22 PM</t>
  </si>
  <si>
    <t>CORN-20-10-b-3</t>
  </si>
  <si>
    <t>Friday, June 10, 2022 4:43:10 PM</t>
  </si>
  <si>
    <t>CORN-20-10-b-4</t>
  </si>
  <si>
    <t>Friday, June 10, 2022 4:48:33 PM</t>
  </si>
  <si>
    <t>CORN-20-10-b-5</t>
  </si>
  <si>
    <t>Friday, June 10, 2022 4:53:59 PM</t>
  </si>
  <si>
    <t>CORN-20-10-b-6</t>
  </si>
  <si>
    <t>Friday, June 10, 2022 4:59:23 PM</t>
  </si>
  <si>
    <t>CORN-20-01-m-01</t>
  </si>
  <si>
    <t>Thursday, June 9, 2022 11:08:28 AM</t>
  </si>
  <si>
    <t>CORN-20-01-m-02</t>
  </si>
  <si>
    <t>Thursday, June 9, 2022 10:56:29 AM</t>
  </si>
  <si>
    <t>CORN-20-01-m-03</t>
  </si>
  <si>
    <t>Thursday, June 9, 2022 11:16:02 AM</t>
  </si>
  <si>
    <t>CORN-20-01-m-04</t>
  </si>
  <si>
    <t>Thursday, June 9, 2022 11:23:28 AM</t>
  </si>
  <si>
    <t>CORN-20-01-m-05</t>
  </si>
  <si>
    <t>Thursday, June 9, 2022 11:31:00 AM</t>
  </si>
  <si>
    <t>CORN-20-01-m-06</t>
  </si>
  <si>
    <t>Thursday, June 9, 2022 11:37:38 AM</t>
  </si>
  <si>
    <t>WMEB-6-m-01</t>
  </si>
  <si>
    <t>Wednesday, June 8, 2022 8:36:39 PM</t>
  </si>
  <si>
    <t>WMEB-6-m-02</t>
  </si>
  <si>
    <t>Wednesday, June 8, 2022 9:06:36 PM</t>
  </si>
  <si>
    <t>WMEB-6-m-03</t>
  </si>
  <si>
    <t>Wednesday, June 8, 2022 9:11:32 PM</t>
  </si>
  <si>
    <t>WMEB-6-m-04</t>
  </si>
  <si>
    <t>Thursday, June 9, 2022 11:44:12 AM</t>
  </si>
  <si>
    <t>WMEB-6-m-05</t>
  </si>
  <si>
    <t>Wednesday, June 8, 2022 9:27:39 PM</t>
  </si>
  <si>
    <t>CORN-20-34-m-1</t>
  </si>
  <si>
    <t>Wednesday, June 8, 2022 10:55:50 PM</t>
  </si>
  <si>
    <t>CORN-20-34-m-2</t>
  </si>
  <si>
    <t>Wednesday, June 8, 2022 11:00:44 PM</t>
  </si>
  <si>
    <t>CORN-20-34-m-3</t>
  </si>
  <si>
    <t>Thursday, June 9, 2022 5:13:55 PM</t>
  </si>
  <si>
    <t>CORN-20-34-m-4</t>
  </si>
  <si>
    <t>Thursday, June 9, 2022 5:18:40 PM</t>
  </si>
  <si>
    <t>CORN-20-34-m-5</t>
  </si>
  <si>
    <t>Thursday, June 9, 2022 5:23:29 PM</t>
  </si>
  <si>
    <t>CORN-20-10-m-1</t>
  </si>
  <si>
    <t>Friday, June 10, 2022 4:28:46 PM</t>
  </si>
  <si>
    <t>CORN-20-10-m-2</t>
  </si>
  <si>
    <t>Friday, June 10, 2022 4:33:27 PM</t>
  </si>
  <si>
    <t>CORN-20-10-m-3</t>
  </si>
  <si>
    <t>Friday, June 10, 2022 4:38:18 PM</t>
  </si>
  <si>
    <t>CORN-20-10-m-4</t>
  </si>
  <si>
    <t>Friday, June 10, 2022 5:04:49 PM</t>
  </si>
  <si>
    <t>CORN-20-10-m-5</t>
  </si>
  <si>
    <t>Friday, June 10, 2022 5:09:30 PM</t>
  </si>
  <si>
    <t>CORN-117-m-1</t>
  </si>
  <si>
    <t>Friday, June 10, 2022 5:33:21 PM</t>
  </si>
  <si>
    <t>CORN-117-m-2</t>
  </si>
  <si>
    <t>Friday, June 10, 2022 5:38:00 PM</t>
  </si>
  <si>
    <t>CORN-117-m-3</t>
  </si>
  <si>
    <t>Friday, June 10, 2022 5:42:48 PM</t>
  </si>
  <si>
    <t>CORN-117-m-4</t>
  </si>
  <si>
    <t>Friday, June 10, 2022 5:47:36 PM</t>
  </si>
  <si>
    <t>CORN-117-m-5</t>
  </si>
  <si>
    <t>Friday, June 10, 2022 5:52:27 PM</t>
  </si>
  <si>
    <t>CORN-117-m-6</t>
  </si>
  <si>
    <t>Friday, June 10, 2022 5:57:15 PM</t>
  </si>
  <si>
    <t>CORN-104-mon-01</t>
  </si>
  <si>
    <t>Friday, June 17, 2022 3:02:16 PM</t>
  </si>
  <si>
    <t>CORN-104-mon-02</t>
  </si>
  <si>
    <t>Friday, June 17, 2022 3:34:29 PM</t>
  </si>
  <si>
    <t>CORN-104-mon-03</t>
  </si>
  <si>
    <t>Friday, June 17, 2022 3:39:14 PM</t>
  </si>
  <si>
    <t>CORN-104-mon-04</t>
  </si>
  <si>
    <t>Friday, June 17, 2022 3:44:10 PM</t>
  </si>
  <si>
    <t>CORN-104-mon-05</t>
  </si>
  <si>
    <t>Friday, June 17, 2022 3:49:05 PM</t>
  </si>
  <si>
    <t>CORN-104-mon-05b</t>
  </si>
  <si>
    <t>Friday, June 17, 2022 4:55:28 PM</t>
  </si>
  <si>
    <t>CORN-104-mon-06</t>
  </si>
  <si>
    <t>Friday, June 17, 2022 5:26:04 PM</t>
  </si>
  <si>
    <t>WMEB-6-Plg-05</t>
  </si>
  <si>
    <t>Wednesday, June 8, 2022 10:22:28 PM</t>
  </si>
  <si>
    <t>WMEB-6-Plg-02</t>
  </si>
  <si>
    <t>Wednesday, June 8, 2022 10:10:29 PM</t>
  </si>
  <si>
    <t>WMEB-6-Plg-01</t>
  </si>
  <si>
    <t>Wednesday, June 8, 2022 10:06:25 PM</t>
  </si>
  <si>
    <t>WMEB-6-Plg-03</t>
  </si>
  <si>
    <t>Wednesday, June 8, 2022 10:14:30 PM</t>
  </si>
  <si>
    <t>WMEB-6-Plg-06</t>
  </si>
  <si>
    <t>Wednesday, June 8, 2022 10:26:31 PM</t>
  </si>
  <si>
    <t>WMEB-6-Plg-04</t>
  </si>
  <si>
    <t>Wednesday, June 8, 2022 10:18:32 PM</t>
  </si>
  <si>
    <t>CORN104-plag-6</t>
  </si>
  <si>
    <t>Friday, June 17, 2022 6:14:35 PM</t>
  </si>
  <si>
    <t>CORN104plag-4</t>
  </si>
  <si>
    <t>Friday, June 17, 2022 5:58:49 PM</t>
  </si>
  <si>
    <t>CORN104plag-5</t>
  </si>
  <si>
    <t>Friday, June 17, 2022 6:10:46 PM</t>
  </si>
  <si>
    <t>CORN104plag-3</t>
  </si>
  <si>
    <t>Friday, June 17, 2022 5:54:54 PM</t>
  </si>
  <si>
    <t>CORN104plag-1</t>
  </si>
  <si>
    <t>Friday, June 17, 2022 5:30:53 PM</t>
  </si>
  <si>
    <t>CORN104plag-2</t>
  </si>
  <si>
    <t>Friday, June 17, 2022 5:34:49 PM</t>
  </si>
  <si>
    <t>CORN-117-Plg-1</t>
  </si>
  <si>
    <t>Friday, June 10, 2022 6:02:04 PM</t>
  </si>
  <si>
    <t>CORN-117-Plg-5</t>
  </si>
  <si>
    <t>Friday, June 10, 2022 6:17:14 PM</t>
  </si>
  <si>
    <t>CORN-117-Plg-4</t>
  </si>
  <si>
    <t>Friday, June 10, 2022 6:13:30 PM</t>
  </si>
  <si>
    <t>CORN-117-Plg-2</t>
  </si>
  <si>
    <t>Friday, June 10, 2022 6:05:57 PM</t>
  </si>
  <si>
    <t>CORN-117-K-1</t>
  </si>
  <si>
    <t>Friday, June 10, 2022 6:21:06 PM</t>
  </si>
  <si>
    <t>CORN-117-Plg-3</t>
  </si>
  <si>
    <t>Friday, June 10, 2022 6:09:41 PM</t>
  </si>
  <si>
    <t>CORN-20-01-Plg-05</t>
  </si>
  <si>
    <t>Wednesday, June 8, 2022 8:28:39 PM</t>
  </si>
  <si>
    <t>CORN-20-01-Plg-03</t>
  </si>
  <si>
    <t>Wednesday, June 8, 2022 8:20:38 PM</t>
  </si>
  <si>
    <t>CORN-20-01-Plg-01</t>
  </si>
  <si>
    <t>Wednesday, June 8, 2022 7:52:00 PM</t>
  </si>
  <si>
    <t>CORN-20-01-Plg-06</t>
  </si>
  <si>
    <t>Wednesday, June 8, 2022 8:32:40 PM</t>
  </si>
  <si>
    <t>CORN-20-01-Plg-04</t>
  </si>
  <si>
    <t>Wednesday, June 8, 2022 8:24:40 PM</t>
  </si>
  <si>
    <t>CORN-20-34-Plg-2</t>
  </si>
  <si>
    <t>Wednesday, June 8, 2022 11:15:57 PM</t>
  </si>
  <si>
    <t>CORN-20-34-Plg-1</t>
  </si>
  <si>
    <t>Wednesday, June 8, 2022 11:11:53 PM</t>
  </si>
  <si>
    <t>CORN-20-34-K-2</t>
  </si>
  <si>
    <t>Wednesday, June 8, 2022 11:36:16 PM</t>
  </si>
  <si>
    <t>CORN-20-34-K-1</t>
  </si>
  <si>
    <t>Wednesday, June 8, 2022 11:32:02 PM</t>
  </si>
  <si>
    <t>CORN-20-34-K-5</t>
  </si>
  <si>
    <t>Wednesday, June 8, 2022 11:48:47 PM</t>
  </si>
  <si>
    <t>CORN-20-34-K-3</t>
  </si>
  <si>
    <t>Wednesday, June 8, 2022 11:40:27 PM</t>
  </si>
  <si>
    <t>CORN-20-34-Plg-3</t>
  </si>
  <si>
    <t>Wednesday, June 8, 2022 11:19:58 PM</t>
  </si>
  <si>
    <t>CORN-20-34-K-4</t>
  </si>
  <si>
    <t>Wednesday, June 8, 2022 11:44:37 PM</t>
  </si>
  <si>
    <t>CORN-20-01-Plg-02</t>
  </si>
  <si>
    <t>Wednesday, June 8, 2022 8:16:42 PM</t>
  </si>
  <si>
    <t>CORN-20-34-Plg-4</t>
  </si>
  <si>
    <t>Wednesday, June 8, 2022 11:24:01 PM</t>
  </si>
  <si>
    <t>CORN-20-10-Plg-3</t>
  </si>
  <si>
    <t>Friday, June 10, 2022 5:21:56 PM</t>
  </si>
  <si>
    <t>CORN-20-10-Plg-5</t>
  </si>
  <si>
    <t>Friday, June 10, 2022 5:29:29 PM</t>
  </si>
  <si>
    <t>CORN-20-10-Plg-1</t>
  </si>
  <si>
    <t>Friday, June 10, 2022 5:14:18 PM</t>
  </si>
  <si>
    <t>CORN-20-10-Plg-2</t>
  </si>
  <si>
    <t>Friday, June 10, 2022 5:18:13 PM</t>
  </si>
  <si>
    <t>CORN-20-10-Plg-4</t>
  </si>
  <si>
    <t>Friday, June 10, 2022 5:25:43 PM</t>
  </si>
  <si>
    <t>CORN-20-12-mxc-1</t>
  </si>
  <si>
    <t>Clays (kaolinite)</t>
  </si>
  <si>
    <t>Thursday, June 9, 2022 6:03:25 PM</t>
  </si>
  <si>
    <t>CORN-20-12-mxc-2</t>
  </si>
  <si>
    <t>Thursday, June 9, 2022 6:08:57 PM</t>
  </si>
  <si>
    <t>CORN-20-12-mxc-3</t>
  </si>
  <si>
    <t>Thursday, June 9, 2022 6:14:30 PM</t>
  </si>
  <si>
    <t>CORN-20-12-mxc-4</t>
  </si>
  <si>
    <t>Thursday, June 9, 2022 6:20:03 PM</t>
  </si>
  <si>
    <t>CORN-20-12-mxc-5</t>
  </si>
  <si>
    <t>Thursday, June 9, 2022 6:25:38 PM</t>
  </si>
  <si>
    <t>CORN-20-12-mx-1</t>
  </si>
  <si>
    <t>Quartz</t>
  </si>
  <si>
    <t>Thursday, June 9, 2022 6:31:09 PM</t>
  </si>
  <si>
    <t>CORN-20-12-mx-2</t>
  </si>
  <si>
    <t>Thursday, June 9, 2022 6:36:43 PM</t>
  </si>
  <si>
    <t>CORN-20-12-mx-3</t>
  </si>
  <si>
    <t>Thursday, June 9, 2022 6:42:19 PM</t>
  </si>
  <si>
    <t>CORN-20-12-mx-4</t>
  </si>
  <si>
    <t>Thursday, June 9, 2022 6:47:51 PM</t>
  </si>
  <si>
    <t>CORN-20-12-mx-5</t>
  </si>
  <si>
    <t>Thursday, June 9, 2022 6:53:24 PM</t>
  </si>
  <si>
    <t>mixed phase</t>
  </si>
  <si>
    <t>Potassic-ferro-ferri-taramite?</t>
  </si>
  <si>
    <t>arfvedsonite?</t>
  </si>
  <si>
    <t>palygorskite group?</t>
  </si>
  <si>
    <t>Dio</t>
  </si>
  <si>
    <t>CND208</t>
  </si>
  <si>
    <t>Tristan</t>
  </si>
  <si>
    <t>Nepheline</t>
  </si>
  <si>
    <t>Wednesday, June 8, 2022 5:55:50 PM</t>
  </si>
  <si>
    <t>Wednesday, June 8, 2022 6:06:35 PM</t>
  </si>
  <si>
    <t>Wednesday, June 8, 2022 11:53:01 PM</t>
  </si>
  <si>
    <t>Wednesday, June 8, 2022 11:57:21 PM</t>
  </si>
  <si>
    <t>Thursday, June 9, 2022 4:28:13 PM</t>
  </si>
  <si>
    <t>Thursday, June 9, 2022 4:35:10 PM</t>
  </si>
  <si>
    <t>Thursday, June 9, 2022 6:59:00 PM</t>
  </si>
  <si>
    <t>Thursday, June 9, 2022 7:03:03 PM</t>
  </si>
  <si>
    <t>Friday, June 10, 2022 3:44:22 PM</t>
  </si>
  <si>
    <t>Friday, June 10, 2022 3:50:17 PM</t>
  </si>
  <si>
    <t>Friday, June 10, 2022 6:41:03 PM</t>
  </si>
  <si>
    <t>Friday, June 10, 2022 6:45:08 PM</t>
  </si>
  <si>
    <t>Friday, June 17, 2022 2:18:32 PM</t>
  </si>
  <si>
    <t>Friday, June 17, 2022 2:26:13 PM</t>
  </si>
  <si>
    <t>Friday, June 17, 2022 6:18:33 PM</t>
  </si>
  <si>
    <t>Friday, June 17, 2022 6:22:46 PM</t>
  </si>
  <si>
    <t>Wednesday, June 8, 2022 6:21:41 PM</t>
  </si>
  <si>
    <t>Wednesday, June 8, 2022 6:25:47 PM</t>
  </si>
  <si>
    <t>Thursday, June 9, 2022 12:10:19 AM</t>
  </si>
  <si>
    <t>Thursday, June 9, 2022 12:14:31 AM</t>
  </si>
  <si>
    <t>Thursday, June 9, 2022 4:47:21 PM</t>
  </si>
  <si>
    <t>Thursday, June 9, 2022 4:51:14 PM</t>
  </si>
  <si>
    <t>Thursday, June 9, 2022 7:15:18 PM</t>
  </si>
  <si>
    <t>Thursday, June 9, 2022 7:19:11 PM</t>
  </si>
  <si>
    <t>Friday, June 10, 2022 4:02:23 PM</t>
  </si>
  <si>
    <t>Friday, June 10, 2022 4:06:12 PM</t>
  </si>
  <si>
    <t>Friday, June 10, 2022 6:57:23 PM</t>
  </si>
  <si>
    <t>Friday, June 10, 2022 7:01:16 PM</t>
  </si>
  <si>
    <t>Friday, June 17, 2022 2:38:33 PM</t>
  </si>
  <si>
    <t>Friday, June 17, 2022 2:42:32 PM</t>
  </si>
  <si>
    <t>Friday, June 17, 2022 6:35:23 PM</t>
  </si>
  <si>
    <t>Friday, June 17, 2022 6:39:28 PM</t>
  </si>
  <si>
    <t xml:space="preserve">O=F </t>
  </si>
  <si>
    <t>Wednesday, June 8, 2022 6:43:01 PM</t>
  </si>
  <si>
    <t>Wednesday, June 8, 2022 8:41:36 PM</t>
  </si>
  <si>
    <t>Wednesday, June 8, 2022 8:48:02 PM</t>
  </si>
  <si>
    <t>Wednesday, June 8, 2022 8:54:08 PM</t>
  </si>
  <si>
    <t>Wednesday, June 8, 2022 9:00:10 PM</t>
  </si>
  <si>
    <t>Wednesday, June 8, 2022 9:21:36 PM</t>
  </si>
  <si>
    <t>Wednesday, June 8, 2022 11:05:48 PM</t>
  </si>
  <si>
    <t>Thursday, June 9, 2022 5:28:21 PM</t>
  </si>
  <si>
    <t>Friday, June 10, 2022 9:48:23 AM</t>
  </si>
  <si>
    <t>Thursday, June 9, 2022 5:40:03 PM</t>
  </si>
  <si>
    <t>Thursday, June 9, 2022 5:45:55 PM</t>
  </si>
  <si>
    <t>Thursday, June 9, 2022 5:51:44 PM</t>
  </si>
  <si>
    <t>Thursday, June 9, 2022 5:57:35 PM</t>
  </si>
  <si>
    <t>Friday, June 17, 2022 3:07:05 PM</t>
  </si>
  <si>
    <t>Friday, June 17, 2022 3:13:00 PM</t>
  </si>
  <si>
    <t>Friday, June 17, 2022 3:53:58 PM</t>
  </si>
  <si>
    <t>Friday, June 17, 2022 4:07:34 PM</t>
  </si>
  <si>
    <t>Friday, June 17, 2022 5:08:04 PM</t>
  </si>
  <si>
    <t>Friday, June 17, 2022 5:14:07 PM</t>
  </si>
  <si>
    <t>Friday, June 17, 2022 5:20:04 PM</t>
  </si>
  <si>
    <t>Friday, June 17, 2022 2:54:21 PM</t>
  </si>
  <si>
    <t>Friday, June 17, 2022 3:18:58 PM</t>
  </si>
  <si>
    <t>Friday, June 17, 2022 3:26:47 PM</t>
  </si>
  <si>
    <t>Friday, June 17, 2022 3:59:49 PM</t>
  </si>
  <si>
    <t>Friday, June 17, 2022 4:39:46 PM</t>
  </si>
  <si>
    <t>Friday, June 17, 2022 4:47:41 PM</t>
  </si>
  <si>
    <t>Friday, June 17, 2022 5:00:18 PM</t>
  </si>
  <si>
    <t>SO2</t>
  </si>
  <si>
    <t>Biotite</t>
  </si>
  <si>
    <t>Amphiboles, Biotities, Clinopyroxenes, Feldspars, Feldspathoids, Zeolites, Misc Silicates</t>
  </si>
  <si>
    <t>Zirconosilicates and REE phases</t>
  </si>
  <si>
    <t>Orthoclase</t>
  </si>
  <si>
    <t>Reibeckite</t>
  </si>
  <si>
    <t>Arfvedsonite</t>
  </si>
  <si>
    <t>Species</t>
  </si>
  <si>
    <t>Annite</t>
  </si>
  <si>
    <t>Monazite-(Nd)</t>
  </si>
  <si>
    <t>Bastnaesite-(Ce)</t>
  </si>
  <si>
    <t>Bastnaesite-(Ce) + Si</t>
  </si>
  <si>
    <t>Monazite-(Ce)</t>
  </si>
  <si>
    <t>Monazite-(Ce) + Si</t>
  </si>
  <si>
    <t>Apatite</t>
  </si>
  <si>
    <t>Calciocatapleiite</t>
  </si>
  <si>
    <t>Eudialyte</t>
  </si>
  <si>
    <t>Davinciite</t>
  </si>
  <si>
    <t>Boehmite</t>
  </si>
  <si>
    <t>Iron Oxide</t>
  </si>
  <si>
    <t>Iron Oxide + Si</t>
  </si>
  <si>
    <t>Aegirine</t>
  </si>
  <si>
    <t>Diopside</t>
  </si>
  <si>
    <t>Aegirine-Augite</t>
  </si>
  <si>
    <t>Hedenbergite</t>
  </si>
  <si>
    <t>Manganoeudialyte</t>
  </si>
  <si>
    <t>Geo Species</t>
  </si>
  <si>
    <t>CORN-104</t>
  </si>
  <si>
    <t>Aegirine-Core</t>
  </si>
  <si>
    <t>Aegirine-Rim</t>
  </si>
  <si>
    <t>Monazite</t>
  </si>
  <si>
    <t>CORN-117</t>
  </si>
  <si>
    <t>CORN-177</t>
  </si>
  <si>
    <t>CND-208</t>
  </si>
  <si>
    <t>CORN-804</t>
  </si>
  <si>
    <t>CORN-805</t>
  </si>
  <si>
    <t>CORN-814</t>
  </si>
  <si>
    <t>CORN-2000</t>
  </si>
  <si>
    <t>CORN-20-01</t>
  </si>
  <si>
    <t>Bastnaesite</t>
  </si>
  <si>
    <t>CORN-20-10</t>
  </si>
  <si>
    <t>CORN-20-12</t>
  </si>
  <si>
    <t>Kaolinite</t>
  </si>
  <si>
    <t>CORN-20-24</t>
  </si>
  <si>
    <t>Wind Mtn Adit</t>
  </si>
  <si>
    <t>CORN-20-34</t>
  </si>
  <si>
    <t>Dike on Wind Mtn</t>
  </si>
  <si>
    <t>CORN-4002</t>
  </si>
  <si>
    <t>Alamo Mtn</t>
  </si>
  <si>
    <t>CORN-4005</t>
  </si>
  <si>
    <t>CORN-4006</t>
  </si>
  <si>
    <t>CORN-4007</t>
  </si>
  <si>
    <t>CORN-4008</t>
  </si>
  <si>
    <t>CORN-4011</t>
  </si>
  <si>
    <t>CORN-4013</t>
  </si>
  <si>
    <t>San Antonio Mtn</t>
  </si>
  <si>
    <t>Amphibole</t>
  </si>
  <si>
    <t>CORN-4015</t>
  </si>
  <si>
    <t>Chattfield Mtn</t>
  </si>
  <si>
    <t>CORN-4020</t>
  </si>
  <si>
    <t>Cornudas Mtn</t>
  </si>
  <si>
    <t>WMEB-6</t>
  </si>
  <si>
    <t>Washburn Mtn</t>
  </si>
  <si>
    <t>Wind Mtn Dike</t>
  </si>
  <si>
    <t>South Wind Mtn Sill</t>
  </si>
  <si>
    <t>South Chess Draw Syenite</t>
  </si>
  <si>
    <t>Chess Draw Breccia</t>
  </si>
  <si>
    <t>Dike East of Flat Top</t>
  </si>
  <si>
    <t>Skarn (North of Wind Mtn)</t>
  </si>
  <si>
    <t>CORN-79</t>
  </si>
  <si>
    <t>CORN-45</t>
  </si>
  <si>
    <t>Whole Rock</t>
  </si>
  <si>
    <t>East Chess Draw Syenite</t>
  </si>
  <si>
    <t>CORN-112</t>
  </si>
  <si>
    <t>CORN-176</t>
  </si>
  <si>
    <t>CORN-180</t>
  </si>
  <si>
    <t>CORN-181</t>
  </si>
  <si>
    <t>Dike North of Wind Mtn</t>
  </si>
  <si>
    <t>CORN-20-09</t>
  </si>
  <si>
    <t>CORN-20-13</t>
  </si>
  <si>
    <t>Dike in Chess Draw</t>
  </si>
  <si>
    <t>CORN-20-21</t>
  </si>
  <si>
    <t>CORN104</t>
  </si>
  <si>
    <t>Skarn North of Wind Mtn</t>
  </si>
  <si>
    <t>CORN226</t>
  </si>
  <si>
    <t>McVeigh Hills</t>
  </si>
  <si>
    <t>Thursday, October 6, 2022 5:16:29 PM</t>
  </si>
  <si>
    <t>Thursday, October 6, 2022 5:30:41 PM</t>
  </si>
  <si>
    <t>Thursday, October 6, 2022 5:34:55 PM</t>
  </si>
  <si>
    <t>Thursday, October 6, 2022 5:39:11 PM</t>
  </si>
  <si>
    <t>Diop-01</t>
  </si>
  <si>
    <t>Friday, October 7, 2022 10:11:30 AM</t>
  </si>
  <si>
    <t>Diop-02</t>
  </si>
  <si>
    <t>Friday, October 7, 2022 10:17:00 AM</t>
  </si>
  <si>
    <t>CORN4005_cpx1</t>
  </si>
  <si>
    <t>Thursday, October 6, 2022 5:52:21 PM</t>
  </si>
  <si>
    <t>CORN4005_cpx2</t>
  </si>
  <si>
    <t>Thursday, October 6, 2022 5:56:50 PM</t>
  </si>
  <si>
    <t>CORN4005_cpx3</t>
  </si>
  <si>
    <t>Thursday, October 6, 2022 6:01:20 PM</t>
  </si>
  <si>
    <t>CORN4005_cpx4</t>
  </si>
  <si>
    <t>Thursday, October 6, 2022 6:05:50 PM</t>
  </si>
  <si>
    <t>CORN4005_cpx5</t>
  </si>
  <si>
    <t>Thursday, October 6, 2022 6:10:19 PM</t>
  </si>
  <si>
    <t>CORN4005_cpx6</t>
  </si>
  <si>
    <t>Thursday, October 6, 2022 6:14:47 PM</t>
  </si>
  <si>
    <t>CORN4005_cpx7</t>
  </si>
  <si>
    <t>Thursday, October 6, 2022 6:19:18 PM</t>
  </si>
  <si>
    <t>CORN4005_cpx8</t>
  </si>
  <si>
    <t>Thursday, October 6, 2022 6:23:44 PM</t>
  </si>
  <si>
    <t>CORN4005_cpx9</t>
  </si>
  <si>
    <t>Thursday, October 6, 2022 6:28:11 PM</t>
  </si>
  <si>
    <t>CORN4005_cpx10</t>
  </si>
  <si>
    <t>Thursday, October 6, 2022 6:32:39 PM</t>
  </si>
  <si>
    <t>CORN4005_cpx11</t>
  </si>
  <si>
    <t>Thursday, October 6, 2022 6:37:07 PM</t>
  </si>
  <si>
    <t>CORN4005_cpx12</t>
  </si>
  <si>
    <t>Thursday, October 6, 2022 6:41:37 PM</t>
  </si>
  <si>
    <t>CORN4005_cpx13</t>
  </si>
  <si>
    <t>Thursday, October 6, 2022 6:46:06 PM</t>
  </si>
  <si>
    <t>CORN4005_cpx14</t>
  </si>
  <si>
    <t>Thursday, October 6, 2022 6:50:34 PM</t>
  </si>
  <si>
    <t>CORN4005_cpx15</t>
  </si>
  <si>
    <t>Thursday, October 6, 2022 6:55:01 PM</t>
  </si>
  <si>
    <t>CORN4005_cpx16</t>
  </si>
  <si>
    <t>Thursday, October 6, 2022 6:59:29 PM</t>
  </si>
  <si>
    <t>CORN2000_cpx1</t>
  </si>
  <si>
    <t>Thursday, October 6, 2022 7:03:59 PM</t>
  </si>
  <si>
    <t>CORN2000_cpx2</t>
  </si>
  <si>
    <t>Thursday, October 6, 2022 7:08:27 PM</t>
  </si>
  <si>
    <t>CORN2000_cpx3</t>
  </si>
  <si>
    <t>Thursday, October 6, 2022 7:12:57 PM</t>
  </si>
  <si>
    <t>CORN2000_cpx4</t>
  </si>
  <si>
    <t>Thursday, October 6, 2022 7:17:26 PM</t>
  </si>
  <si>
    <t>CORN2000_cpx5</t>
  </si>
  <si>
    <t>Thursday, October 6, 2022 7:21:53 PM</t>
  </si>
  <si>
    <t>CORN2000_cpx6</t>
  </si>
  <si>
    <t>Thursday, October 6, 2022 7:26:27 PM</t>
  </si>
  <si>
    <t>CORN2000_cpx7</t>
  </si>
  <si>
    <t>Thursday, October 6, 2022 7:30:52 PM</t>
  </si>
  <si>
    <t>CORN2000_cpx8</t>
  </si>
  <si>
    <t>Thursday, October 6, 2022 7:35:21 PM</t>
  </si>
  <si>
    <t>CORN2000_cpx9</t>
  </si>
  <si>
    <t>Thursday, October 6, 2022 7:39:53 PM</t>
  </si>
  <si>
    <t>CORN2000_cpx10</t>
  </si>
  <si>
    <t>Thursday, October 6, 2022 7:44:22 PM</t>
  </si>
  <si>
    <t>CORN2000_cpx11</t>
  </si>
  <si>
    <t>Thursday, October 6, 2022 7:48:53 PM</t>
  </si>
  <si>
    <t>CORN2000_cpx12</t>
  </si>
  <si>
    <t>Thursday, October 6, 2022 7:53:23 PM</t>
  </si>
  <si>
    <t>CORN2000_cpx13</t>
  </si>
  <si>
    <t>Thursday, October 6, 2022 7:57:55 PM</t>
  </si>
  <si>
    <t>CORN2000_cpx14</t>
  </si>
  <si>
    <t>Thursday, October 6, 2022 8:02:26 PM</t>
  </si>
  <si>
    <t>CORN2000_cpx15</t>
  </si>
  <si>
    <t>Thursday, October 6, 2022 8:06:52 PM</t>
  </si>
  <si>
    <t>CORN4019_cpx1</t>
  </si>
  <si>
    <t>Thursday, October 6, 2022 8:11:22 PM</t>
  </si>
  <si>
    <t>CORN4019_cpx2</t>
  </si>
  <si>
    <t>Thursday, October 6, 2022 8:15:54 PM</t>
  </si>
  <si>
    <t>CORN4019_cpx3</t>
  </si>
  <si>
    <t>Thursday, October 6, 2022 8:20:22 PM</t>
  </si>
  <si>
    <t>CORN4019_cpx4</t>
  </si>
  <si>
    <t>Thursday, October 6, 2022 8:24:51 PM</t>
  </si>
  <si>
    <t>CORN4019_cpx5</t>
  </si>
  <si>
    <t>Thursday, October 6, 2022 8:29:20 PM</t>
  </si>
  <si>
    <t>CORN4019_cpx6</t>
  </si>
  <si>
    <t>Thursday, October 6, 2022 8:33:50 PM</t>
  </si>
  <si>
    <t>CORN4019_cpx7</t>
  </si>
  <si>
    <t>Thursday, October 6, 2022 8:38:21 PM</t>
  </si>
  <si>
    <t>CORN4019_cpx8</t>
  </si>
  <si>
    <t>Thursday, October 6, 2022 8:42:53 PM</t>
  </si>
  <si>
    <t>CORN4019_cpx9</t>
  </si>
  <si>
    <t>Thursday, October 6, 2022 8:47:22 PM</t>
  </si>
  <si>
    <t>CORN4019_cpx10</t>
  </si>
  <si>
    <t>Thursday, October 6, 2022 8:51:53 PM</t>
  </si>
  <si>
    <t>CORN4019_cpx11</t>
  </si>
  <si>
    <t>Thursday, October 6, 2022 8:56:19 PM</t>
  </si>
  <si>
    <t>CORN4019_cpx12</t>
  </si>
  <si>
    <t>Thursday, October 6, 2022 9:00:46 PM</t>
  </si>
  <si>
    <t>CORN4019_cpx13</t>
  </si>
  <si>
    <t>Thursday, October 6, 2022 9:05:18 PM</t>
  </si>
  <si>
    <t>CORN4019_cpx14</t>
  </si>
  <si>
    <t>Thursday, October 6, 2022 9:09:49 PM</t>
  </si>
  <si>
    <t>CORN4019_cpx15</t>
  </si>
  <si>
    <t>Thursday, October 6, 2022 9:14:17 PM</t>
  </si>
  <si>
    <t>CORN20-10_cpx1</t>
  </si>
  <si>
    <t>Thursday, October 6, 2022 9:18:50 PM</t>
  </si>
  <si>
    <t>CORN20-10_cpx2</t>
  </si>
  <si>
    <t>Thursday, October 6, 2022 9:23:21 PM</t>
  </si>
  <si>
    <t>CORN20-10_cpx3</t>
  </si>
  <si>
    <t>Thursday, October 6, 2022 9:27:52 PM</t>
  </si>
  <si>
    <t>CORN20-10_cpx4</t>
  </si>
  <si>
    <t>Thursday, October 6, 2022 9:32:22 PM</t>
  </si>
  <si>
    <t>CORN20-10_cpx5</t>
  </si>
  <si>
    <t>Thursday, October 6, 2022 9:36:50 PM</t>
  </si>
  <si>
    <t>CORN20-10_cpx6</t>
  </si>
  <si>
    <t>Thursday, October 6, 2022 9:41:18 PM</t>
  </si>
  <si>
    <t>CORN20-10_cpx7</t>
  </si>
  <si>
    <t>Thursday, October 6, 2022 9:45:52 PM</t>
  </si>
  <si>
    <t>CORN20-10_cpx8</t>
  </si>
  <si>
    <t>Thursday, October 6, 2022 9:50:20 PM</t>
  </si>
  <si>
    <t>CORN20-10_cpx9</t>
  </si>
  <si>
    <t>Thursday, October 6, 2022 9:54:53 PM</t>
  </si>
  <si>
    <t>CORN20-10_cpx10</t>
  </si>
  <si>
    <t>Thursday, October 6, 2022 9:59:20 PM</t>
  </si>
  <si>
    <t>CORN20-10_cpx11</t>
  </si>
  <si>
    <t>Thursday, October 6, 2022 10:03:51 PM</t>
  </si>
  <si>
    <t>CORN20-10_cpx12</t>
  </si>
  <si>
    <t>Thursday, October 6, 2022 10:08:23 PM</t>
  </si>
  <si>
    <t>CORN20-10_cpx13</t>
  </si>
  <si>
    <t>Thursday, October 6, 2022 10:12:52 PM</t>
  </si>
  <si>
    <t>CORN20-10_cpx14</t>
  </si>
  <si>
    <t>Thursday, October 6, 2022 10:17:26 PM</t>
  </si>
  <si>
    <t>CORN20-10_cpx15</t>
  </si>
  <si>
    <t>Thursday, October 6, 2022 10:21:56 PM</t>
  </si>
  <si>
    <t>CORN79_cpx1</t>
  </si>
  <si>
    <t>Thursday, October 6, 2022 10:26:37 PM</t>
  </si>
  <si>
    <t>CORN79_cpx2</t>
  </si>
  <si>
    <t>Thursday, October 6, 2022 10:31:09 PM</t>
  </si>
  <si>
    <t>CORN79_cpx3</t>
  </si>
  <si>
    <t>Thursday, October 6, 2022 10:35:39 PM</t>
  </si>
  <si>
    <t>CORN79_cpx4</t>
  </si>
  <si>
    <t>Thursday, October 6, 2022 10:40:11 PM</t>
  </si>
  <si>
    <t>CORN79_cpx5</t>
  </si>
  <si>
    <t>Thursday, October 6, 2022 10:44:40 PM</t>
  </si>
  <si>
    <t>CORN79_cpx6</t>
  </si>
  <si>
    <t>Thursday, October 6, 2022 10:49:13 PM</t>
  </si>
  <si>
    <t>CORN79_cpx7</t>
  </si>
  <si>
    <t>Thursday, October 6, 2022 10:53:45 PM</t>
  </si>
  <si>
    <t>CORN79_cpx8</t>
  </si>
  <si>
    <t>Thursday, October 6, 2022 10:58:15 PM</t>
  </si>
  <si>
    <t>CORN79_cpx9</t>
  </si>
  <si>
    <t>Thursday, October 6, 2022 11:02:50 PM</t>
  </si>
  <si>
    <t>CORN79_cpx10</t>
  </si>
  <si>
    <t>Thursday, October 6, 2022 11:07:23 PM</t>
  </si>
  <si>
    <t>CORN79_cpx11</t>
  </si>
  <si>
    <t>Thursday, October 6, 2022 11:11:54 PM</t>
  </si>
  <si>
    <t>CORN79_cpx12</t>
  </si>
  <si>
    <t>Thursday, October 6, 2022 11:16:30 PM</t>
  </si>
  <si>
    <t>CORN79_cpx13</t>
  </si>
  <si>
    <t>Thursday, October 6, 2022 11:21:03 PM</t>
  </si>
  <si>
    <t>CORN79_cpx14</t>
  </si>
  <si>
    <t>Thursday, October 6, 2022 11:25:36 PM</t>
  </si>
  <si>
    <t>CORN79_cpx15</t>
  </si>
  <si>
    <t>Thursday, October 6, 2022 11:30:05 PM</t>
  </si>
  <si>
    <t>CORN814_cpx1</t>
  </si>
  <si>
    <t>Thursday, October 6, 2022 11:34:42 PM</t>
  </si>
  <si>
    <t>CORN814_cpx2</t>
  </si>
  <si>
    <t>Thursday, October 6, 2022 11:39:10 PM</t>
  </si>
  <si>
    <t>CORN814_cpx3</t>
  </si>
  <si>
    <t>Thursday, October 6, 2022 11:43:45 PM</t>
  </si>
  <si>
    <t>CORN814_cpx4</t>
  </si>
  <si>
    <t>Thursday, October 6, 2022 11:48:19 PM</t>
  </si>
  <si>
    <t>CORN814_cpx5</t>
  </si>
  <si>
    <t>Thursday, October 6, 2022 11:52:54 PM</t>
  </si>
  <si>
    <t>CORN814_cpx6</t>
  </si>
  <si>
    <t>Thursday, October 6, 2022 11:57:26 PM</t>
  </si>
  <si>
    <t>CORN814_cpx7</t>
  </si>
  <si>
    <t>Friday, October 7, 2022 12:02:01 AM</t>
  </si>
  <si>
    <t>CORN814_cpx8</t>
  </si>
  <si>
    <t>Friday, October 7, 2022 12:06:34 AM</t>
  </si>
  <si>
    <t>CORN814_cpx9</t>
  </si>
  <si>
    <t>Friday, October 7, 2022 12:11:09 AM</t>
  </si>
  <si>
    <t>CORN814_cpx10</t>
  </si>
  <si>
    <t>Friday, October 7, 2022 12:15:44 AM</t>
  </si>
  <si>
    <t>CORN814_cpx11</t>
  </si>
  <si>
    <t>Friday, October 7, 2022 12:20:19 AM</t>
  </si>
  <si>
    <t>CORN814_cpx12</t>
  </si>
  <si>
    <t>Friday, October 7, 2022 12:24:54 AM</t>
  </si>
  <si>
    <t>CORN814_cpx13</t>
  </si>
  <si>
    <t>Friday, October 7, 2022 12:29:29 AM</t>
  </si>
  <si>
    <t>CORN814_cpx14</t>
  </si>
  <si>
    <t>Friday, October 7, 2022 12:34:05 AM</t>
  </si>
  <si>
    <t>Dio-3</t>
  </si>
  <si>
    <t>Friday, October 7, 2022 12:38:42 AM</t>
  </si>
  <si>
    <t>Dio-4</t>
  </si>
  <si>
    <t>Friday, October 7, 2022 12:43:18 AM</t>
  </si>
  <si>
    <t>kaer-3</t>
  </si>
  <si>
    <t>Friday, October 7, 2022 12:47:56 AM</t>
  </si>
  <si>
    <t>kaer-4</t>
  </si>
  <si>
    <t>Friday, October 7, 2022 12:52:16 AM</t>
  </si>
  <si>
    <t>CORN226_cpx1</t>
  </si>
  <si>
    <t>Friday, October 7, 2022 12:56:43 AM</t>
  </si>
  <si>
    <t>CORN226_cpx2</t>
  </si>
  <si>
    <t>Friday, October 7, 2022 1:01:11 AM</t>
  </si>
  <si>
    <t>CORN226_cpx3</t>
  </si>
  <si>
    <t>Friday, October 7, 2022 1:05:47 AM</t>
  </si>
  <si>
    <t>CORN226_cpx4</t>
  </si>
  <si>
    <t>Friday, October 7, 2022 1:10:19 AM</t>
  </si>
  <si>
    <t>CORN226_cpx5</t>
  </si>
  <si>
    <t>Friday, October 7, 2022 1:14:55 AM</t>
  </si>
  <si>
    <t>CORN226_cpx6</t>
  </si>
  <si>
    <t>Friday, October 7, 2022 1:19:26 AM</t>
  </si>
  <si>
    <t>CORN226_cpx7</t>
  </si>
  <si>
    <t>Friday, October 7, 2022 1:23:59 AM</t>
  </si>
  <si>
    <t>CORN226_cpx8</t>
  </si>
  <si>
    <t>Friday, October 7, 2022 1:28:37 AM</t>
  </si>
  <si>
    <t>CORN226_cpx9</t>
  </si>
  <si>
    <t>Friday, October 7, 2022 1:33:14 AM</t>
  </si>
  <si>
    <t>CORN226_cpx10</t>
  </si>
  <si>
    <t>Friday, October 7, 2022 1:37:49 AM</t>
  </si>
  <si>
    <t>CORN226_cpx11</t>
  </si>
  <si>
    <t>Friday, October 7, 2022 1:42:22 AM</t>
  </si>
  <si>
    <t>CORN226_cpx12</t>
  </si>
  <si>
    <t>Friday, October 7, 2022 1:46:59 AM</t>
  </si>
  <si>
    <t>CORN226_cpx13</t>
  </si>
  <si>
    <t>Friday, October 7, 2022 1:51:36 AM</t>
  </si>
  <si>
    <t>CORN226_cpx14</t>
  </si>
  <si>
    <t>Friday, October 7, 2022 1:56:10 AM</t>
  </si>
  <si>
    <t>CORN226_cpx15</t>
  </si>
  <si>
    <t>Friday, October 7, 2022 2:00:44 AM</t>
  </si>
  <si>
    <t>CORN4013_cpx1</t>
  </si>
  <si>
    <t>Friday, October 7, 2022 2:05:20 AM</t>
  </si>
  <si>
    <t>CORN4013_cpx2</t>
  </si>
  <si>
    <t>Friday, October 7, 2022 2:09:57 AM</t>
  </si>
  <si>
    <t>CORN4013_cpx3</t>
  </si>
  <si>
    <t>Friday, October 7, 2022 2:14:33 AM</t>
  </si>
  <si>
    <t>CORN4013_cpx4</t>
  </si>
  <si>
    <t>Friday, October 7, 2022 2:19:07 AM</t>
  </si>
  <si>
    <t>CORN4013_cpx5</t>
  </si>
  <si>
    <t>Friday, October 7, 2022 2:23:39 AM</t>
  </si>
  <si>
    <t>CORN4013_cpx6</t>
  </si>
  <si>
    <t>Friday, October 7, 2022 2:28:14 AM</t>
  </si>
  <si>
    <t>CORN4013_cpx7</t>
  </si>
  <si>
    <t>Friday, October 7, 2022 2:32:51 AM</t>
  </si>
  <si>
    <t>CORN4013_cpx8</t>
  </si>
  <si>
    <t>Friday, October 7, 2022 2:37:27 AM</t>
  </si>
  <si>
    <t>CORN4013_cpx9</t>
  </si>
  <si>
    <t>Friday, October 7, 2022 2:42:03 AM</t>
  </si>
  <si>
    <t>CORN4013_cpx10</t>
  </si>
  <si>
    <t>Friday, October 7, 2022 2:46:35 AM</t>
  </si>
  <si>
    <t>CORN4013_cpx11</t>
  </si>
  <si>
    <t>Friday, October 7, 2022 2:51:08 AM</t>
  </si>
  <si>
    <t>CORN4013_cpx12</t>
  </si>
  <si>
    <t>Friday, October 7, 2022 2:55:43 AM</t>
  </si>
  <si>
    <t>CORN4013_cpx13</t>
  </si>
  <si>
    <t>Friday, October 7, 2022 3:00:20 AM</t>
  </si>
  <si>
    <t>CORN4013_cpx14</t>
  </si>
  <si>
    <t>Friday, October 7, 2022 3:04:51 AM</t>
  </si>
  <si>
    <t>CORN4013_cpx15</t>
  </si>
  <si>
    <t>Friday, October 7, 2022 3:09:26 AM</t>
  </si>
  <si>
    <t>CORN4015_cpx1</t>
  </si>
  <si>
    <t>Friday, October 7, 2022 3:14:06 AM</t>
  </si>
  <si>
    <t>CORN4015_cpx2</t>
  </si>
  <si>
    <t>Friday, October 7, 2022 3:18:41 AM</t>
  </si>
  <si>
    <t>CORN4015_cpx3</t>
  </si>
  <si>
    <t>Friday, October 7, 2022 3:23:17 AM</t>
  </si>
  <si>
    <t>CORN4015_cpx4</t>
  </si>
  <si>
    <t>Friday, October 7, 2022 3:27:52 AM</t>
  </si>
  <si>
    <t>CORN4015_cpx5</t>
  </si>
  <si>
    <t>Friday, October 7, 2022 3:32:30 AM</t>
  </si>
  <si>
    <t>CORN4015_cpx6</t>
  </si>
  <si>
    <t>Friday, October 7, 2022 3:37:07 AM</t>
  </si>
  <si>
    <t>CORN4015_cpx7</t>
  </si>
  <si>
    <t>Friday, October 7, 2022 3:41:41 AM</t>
  </si>
  <si>
    <t>CORN4015_cpx8</t>
  </si>
  <si>
    <t>Friday, October 7, 2022 3:46:17 AM</t>
  </si>
  <si>
    <t>CORN4015_cpx9</t>
  </si>
  <si>
    <t>Friday, October 7, 2022 3:50:55 AM</t>
  </si>
  <si>
    <t>CORN4015_cpx10</t>
  </si>
  <si>
    <t>Friday, October 7, 2022 3:55:32 AM</t>
  </si>
  <si>
    <t>CORN4015_cpx11</t>
  </si>
  <si>
    <t>Friday, October 7, 2022 4:00:09 AM</t>
  </si>
  <si>
    <t>CORN4015_cpx12</t>
  </si>
  <si>
    <t>Friday, October 7, 2022 4:04:45 AM</t>
  </si>
  <si>
    <t>CORN4015_cpx13</t>
  </si>
  <si>
    <t>Friday, October 7, 2022 4:09:20 AM</t>
  </si>
  <si>
    <t>CORN4015_cpx14</t>
  </si>
  <si>
    <t>Friday, October 7, 2022 4:13:55 AM</t>
  </si>
  <si>
    <t>CORN4015_cpx15</t>
  </si>
  <si>
    <t>Friday, October 7, 2022 4:18:30 AM</t>
  </si>
  <si>
    <t>CORN4011_cpx1</t>
  </si>
  <si>
    <t>Friday, October 7, 2022 4:23:09 AM</t>
  </si>
  <si>
    <t>CORN4011_cpx2</t>
  </si>
  <si>
    <t>Friday, October 7, 2022 4:27:46 AM</t>
  </si>
  <si>
    <t>CORN4011_cpx3</t>
  </si>
  <si>
    <t>Friday, October 7, 2022 4:32:22 AM</t>
  </si>
  <si>
    <t>CORN4011_cpx4</t>
  </si>
  <si>
    <t>Friday, October 7, 2022 4:37:02 AM</t>
  </si>
  <si>
    <t>CORN4011_cpx5</t>
  </si>
  <si>
    <t>Friday, October 7, 2022 4:41:39 AM</t>
  </si>
  <si>
    <t>CORN4011_cpx6</t>
  </si>
  <si>
    <t>Friday, October 7, 2022 4:46:17 AM</t>
  </si>
  <si>
    <t>CORN4011_cpx7</t>
  </si>
  <si>
    <t>Friday, October 7, 2022 4:50:53 AM</t>
  </si>
  <si>
    <t>CORN4011_cpx8</t>
  </si>
  <si>
    <t>Friday, October 7, 2022 4:55:29 AM</t>
  </si>
  <si>
    <t>CORN4011_cpx9</t>
  </si>
  <si>
    <t>Friday, October 7, 2022 5:00:06 AM</t>
  </si>
  <si>
    <t>CORN4011_cpx10</t>
  </si>
  <si>
    <t>Friday, October 7, 2022 5:04:44 AM</t>
  </si>
  <si>
    <t>CORN4011_cpx11</t>
  </si>
  <si>
    <t>Friday, October 7, 2022 5:09:31 AM</t>
  </si>
  <si>
    <t>CORN4011_cpx12</t>
  </si>
  <si>
    <t>Friday, October 7, 2022 5:14:10 AM</t>
  </si>
  <si>
    <t>CORN4011_cpx13</t>
  </si>
  <si>
    <t>Friday, October 7, 2022 5:18:51 AM</t>
  </si>
  <si>
    <t>CORN4011_cpx14</t>
  </si>
  <si>
    <t>Friday, October 7, 2022 5:23:32 AM</t>
  </si>
  <si>
    <t>CORN4011_cpx15</t>
  </si>
  <si>
    <t>Friday, October 7, 2022 5:28:11 AM</t>
  </si>
  <si>
    <t>CORN805_cpx1</t>
  </si>
  <si>
    <t>Friday, October 7, 2022 5:32:49 AM</t>
  </si>
  <si>
    <t>CORN805_cpx2</t>
  </si>
  <si>
    <t>Friday, October 7, 2022 5:37:28 AM</t>
  </si>
  <si>
    <t>CORN805_cpx3</t>
  </si>
  <si>
    <t>Friday, October 7, 2022 5:42:12 AM</t>
  </si>
  <si>
    <t>CORN805_cpx4</t>
  </si>
  <si>
    <t>Friday, October 7, 2022 5:46:52 AM</t>
  </si>
  <si>
    <t>CORN805_cpx5</t>
  </si>
  <si>
    <t>Friday, October 7, 2022 5:51:30 AM</t>
  </si>
  <si>
    <t>CORN805_cpx6</t>
  </si>
  <si>
    <t>Friday, October 7, 2022 5:56:11 AM</t>
  </si>
  <si>
    <t>CORN805_cpx7</t>
  </si>
  <si>
    <t>Friday, October 7, 2022 6:00:49 AM</t>
  </si>
  <si>
    <t>CORN805_cpx8</t>
  </si>
  <si>
    <t>Friday, October 7, 2022 6:05:28 AM</t>
  </si>
  <si>
    <t>CORN805_cpx9</t>
  </si>
  <si>
    <t>Friday, October 7, 2022 6:10:06 AM</t>
  </si>
  <si>
    <t>CORN805_cpx10</t>
  </si>
  <si>
    <t>Friday, October 7, 2022 6:14:41 AM</t>
  </si>
  <si>
    <t>CORN805_cpx11</t>
  </si>
  <si>
    <t>Friday, October 7, 2022 6:19:16 AM</t>
  </si>
  <si>
    <t>CORN805_cpx12</t>
  </si>
  <si>
    <t>Friday, October 7, 2022 6:23:56 AM</t>
  </si>
  <si>
    <t>CORN805_cpx13</t>
  </si>
  <si>
    <t>Friday, October 7, 2022 6:28:33 AM</t>
  </si>
  <si>
    <t>CORN805_cpx14</t>
  </si>
  <si>
    <t>Friday, October 7, 2022 6:33:13 AM</t>
  </si>
  <si>
    <t>CORN805_cpx15</t>
  </si>
  <si>
    <t>Friday, October 7, 2022 6:37:51 AM</t>
  </si>
  <si>
    <t>CORN4007_cpx1</t>
  </si>
  <si>
    <t>Friday, October 7, 2022 6:42:33 AM</t>
  </si>
  <si>
    <t>CORN4007_cpx2</t>
  </si>
  <si>
    <t>Friday, October 7, 2022 6:47:16 AM</t>
  </si>
  <si>
    <t>CORN4007_cpx3</t>
  </si>
  <si>
    <t>Friday, October 7, 2022 6:51:51 AM</t>
  </si>
  <si>
    <t>CORN4007_cpx4</t>
  </si>
  <si>
    <t>Friday, October 7, 2022 6:56:30 AM</t>
  </si>
  <si>
    <t>CORN4007_cpx5</t>
  </si>
  <si>
    <t>Friday, October 7, 2022 7:01:08 AM</t>
  </si>
  <si>
    <t>CORN4007_cpx6</t>
  </si>
  <si>
    <t>Friday, October 7, 2022 7:05:47 AM</t>
  </si>
  <si>
    <t>CORN4007_cpx7</t>
  </si>
  <si>
    <t>Friday, October 7, 2022 7:10:24 AM</t>
  </si>
  <si>
    <t>CORN4007_cpx8</t>
  </si>
  <si>
    <t>Friday, October 7, 2022 7:15:01 AM</t>
  </si>
  <si>
    <t>CORN4007_cpx9</t>
  </si>
  <si>
    <t>Friday, October 7, 2022 7:19:41 AM</t>
  </si>
  <si>
    <t>CORN4007_cpx10</t>
  </si>
  <si>
    <t>Friday, October 7, 2022 7:24:18 AM</t>
  </si>
  <si>
    <t>CORN4007_cpx11</t>
  </si>
  <si>
    <t>Friday, October 7, 2022 7:28:57 AM</t>
  </si>
  <si>
    <t>CORN4007_cpx12</t>
  </si>
  <si>
    <t>Friday, October 7, 2022 7:33:35 AM</t>
  </si>
  <si>
    <t>CORN4007_cpx13</t>
  </si>
  <si>
    <t>Friday, October 7, 2022 7:38:10 AM</t>
  </si>
  <si>
    <t>CORN4007_cpx14</t>
  </si>
  <si>
    <t>Friday, October 7, 2022 7:42:51 AM</t>
  </si>
  <si>
    <t>CORN4007_cpx15</t>
  </si>
  <si>
    <t>Friday, October 7, 2022 7:47:30 AM</t>
  </si>
  <si>
    <t>Dio-5</t>
  </si>
  <si>
    <t>Friday, October 7, 2022 7:52:13 AM</t>
  </si>
  <si>
    <t>Dio-6</t>
  </si>
  <si>
    <t>Friday, October 7, 2022 7:56:48 AM</t>
  </si>
  <si>
    <t>kaer-5</t>
  </si>
  <si>
    <t>Friday, October 7, 2022 8:01:26 AM</t>
  </si>
  <si>
    <t>kaer-6</t>
  </si>
  <si>
    <t>Friday, October 7, 2022 8:05:51 AM</t>
  </si>
  <si>
    <t>Friday, October 7, 2022 8:10:16 AM</t>
  </si>
  <si>
    <t>Friday, October 7, 2022 8:14:42 AM</t>
  </si>
  <si>
    <t>Plug East of Chess Draw</t>
  </si>
  <si>
    <t>Plug in South Chess Draw</t>
  </si>
  <si>
    <t>Sill West of Cornudas Mtn</t>
  </si>
  <si>
    <t>Run as Cpx</t>
  </si>
  <si>
    <t>Na2O + K2O</t>
  </si>
  <si>
    <t>CORN208</t>
  </si>
  <si>
    <t>CORN4013</t>
  </si>
  <si>
    <t>CORN4019</t>
  </si>
  <si>
    <t>CORN4022</t>
  </si>
  <si>
    <t>n</t>
  </si>
  <si>
    <t>CORN-4019</t>
  </si>
  <si>
    <t>CORN 226</t>
  </si>
  <si>
    <t>Nb2O5</t>
  </si>
  <si>
    <t>Friday, November 18, 2022 12:26:58 PM</t>
  </si>
  <si>
    <t>Friday, November 18, 2022 12:32:14 PM</t>
  </si>
  <si>
    <t>Friday, November 18, 2022 12:36:33 PM</t>
  </si>
  <si>
    <t>Friday, November 18, 2022 12:40:11 PM</t>
  </si>
  <si>
    <t>Friday, November 18, 2022 12:43:53 PM</t>
  </si>
  <si>
    <t>Friday, November 18, 2022 12:48:12 PM</t>
  </si>
  <si>
    <t>Friday, November 18, 2022 12:52:02 PM</t>
  </si>
  <si>
    <t>Friday, November 18, 2022 12:55:59 PM</t>
  </si>
  <si>
    <t>Friday, November 18, 2022 12:59:33 PM</t>
  </si>
  <si>
    <t>Friday, November 18, 2022 1:03:58 PM</t>
  </si>
  <si>
    <t>Friday, November 18, 2022 1:07:49 PM</t>
  </si>
  <si>
    <t>Friday, November 18, 2022 1:15:06 PM</t>
  </si>
  <si>
    <t>Friday, November 18, 2022 1:21:36 PM</t>
  </si>
  <si>
    <t>Friday, November 18, 2022 1:27:35 PM</t>
  </si>
  <si>
    <t>Friday, November 18, 2022 1:33:03 PM</t>
  </si>
  <si>
    <t>Friday, November 18, 2022 1:37:34 PM</t>
  </si>
  <si>
    <t>Friday, November 18, 2022 1:41:49 PM</t>
  </si>
  <si>
    <t>Friday, November 18, 2022 1:47:35 PM</t>
  </si>
  <si>
    <t>Friday, November 18, 2022 1:54:44 PM</t>
  </si>
  <si>
    <t>Friday, November 18, 2022 2:01:20 PM</t>
  </si>
  <si>
    <t>Friday, November 18, 2022 2:07:55 PM</t>
  </si>
  <si>
    <t>Friday, November 18, 2022 2:14:26 PM</t>
  </si>
  <si>
    <t>Friday, November 18, 2022 2:21:03 PM</t>
  </si>
  <si>
    <t>Friday, November 18, 2022 2:25:26 PM</t>
  </si>
  <si>
    <t>Friday, November 18, 2022 2:31:33 PM</t>
  </si>
  <si>
    <t>Friday, November 18, 2022 2:38:51 PM</t>
  </si>
  <si>
    <t>Friday, November 18, 2022 2:45:25 PM</t>
  </si>
  <si>
    <t>Friday, November 18, 2022 2:51:59 PM</t>
  </si>
  <si>
    <t>Friday, November 18, 2022 2:58:33 PM</t>
  </si>
  <si>
    <t>Friday, November 18, 2022 3:05:07 PM</t>
  </si>
  <si>
    <t>Friday, November 18, 2022 3:11:40 PM</t>
  </si>
  <si>
    <t>Friday, November 18, 2022 3:18:12 PM</t>
  </si>
  <si>
    <t>Friday, November 18, 2022 3:22:33 PM</t>
  </si>
  <si>
    <t>Friday, November 18, 2022 3:27:02 PM</t>
  </si>
  <si>
    <t>Friday, November 18, 2022 3:32:49 PM</t>
  </si>
  <si>
    <t>Friday, November 18, 2022 3:37:58 PM</t>
  </si>
  <si>
    <t>Friday, November 18, 2022 3:43:05 PM</t>
  </si>
  <si>
    <t>Friday, November 18, 2022 3:48:19 PM</t>
  </si>
  <si>
    <t>Friday, November 18, 2022 3:54:16 PM</t>
  </si>
  <si>
    <t>Friday, November 18, 2022 3:59:43 PM</t>
  </si>
  <si>
    <t>Friday, November 18, 2022 4:05:11 PM</t>
  </si>
  <si>
    <t>Friday, November 18, 2022 4:10:41 PM</t>
  </si>
  <si>
    <t>Friday, November 18, 2022 4:16:10 PM</t>
  </si>
  <si>
    <t>Friday, November 18, 2022 4:21:43 PM</t>
  </si>
  <si>
    <t>Friday, November 18, 2022 4:26:03 PM</t>
  </si>
  <si>
    <t>Friday, November 18, 2022 4:29:48 PM</t>
  </si>
  <si>
    <t>Friday, November 18, 2022 4:33:31 PM</t>
  </si>
  <si>
    <t>Friday, November 18, 2022 4:37:18 PM</t>
  </si>
  <si>
    <t>Friday, November 18, 2022 4:41:40 PM</t>
  </si>
  <si>
    <t>Friday, November 18, 2022 4:45:36 PM</t>
  </si>
  <si>
    <t>Friday, November 18, 2022 4:49:36 PM</t>
  </si>
  <si>
    <t>CORN-260-plag-1</t>
  </si>
  <si>
    <t>CORN-260-plag-2</t>
  </si>
  <si>
    <t>CORN-260-eud-1</t>
  </si>
  <si>
    <t>CORN-260-eud-2</t>
  </si>
  <si>
    <t>CORN-260-cc-1</t>
  </si>
  <si>
    <t>CORN-260-cc-2</t>
  </si>
  <si>
    <t>CORN-260-plag-3</t>
  </si>
  <si>
    <t>CORN-260-arf-1</t>
  </si>
  <si>
    <t>CORN-260-veinmtx-1</t>
  </si>
  <si>
    <t>CORN-260-eud-3</t>
  </si>
  <si>
    <t>CORN-260-eud-4</t>
  </si>
  <si>
    <t>CORN-260-eud-5</t>
  </si>
  <si>
    <t>CORN-260-eud-6</t>
  </si>
  <si>
    <t>CORN-260-eud-7</t>
  </si>
  <si>
    <t>CORN-260-plag-4</t>
  </si>
  <si>
    <t>CORN-260-cc-3</t>
  </si>
  <si>
    <t>CORN-260-eud-8</t>
  </si>
  <si>
    <t>CORN-260-eud-9</t>
  </si>
  <si>
    <t>CORN-260-eud-10</t>
  </si>
  <si>
    <t>CORN-260-eud-11</t>
  </si>
  <si>
    <t>CORN-260-eud-12</t>
  </si>
  <si>
    <t>CORN-260-eud-13</t>
  </si>
  <si>
    <t>CORN-260-eud-14</t>
  </si>
  <si>
    <t>CORN-260-plag-5</t>
  </si>
  <si>
    <t>CORN-260-cpx-1</t>
  </si>
  <si>
    <t>CORN-260-roumaite-01</t>
  </si>
  <si>
    <t>CORN-260-roumaite-02</t>
  </si>
  <si>
    <t>CORN-260-roumaite-03</t>
  </si>
  <si>
    <t>CORN-260-roumaite-04</t>
  </si>
  <si>
    <t>CORN-260-roumaite-05</t>
  </si>
  <si>
    <t>CORN-260-roumaite-06</t>
  </si>
  <si>
    <t>CORN-271-veinmtx-2</t>
  </si>
  <si>
    <t>CORN-271-veinmtx-3</t>
  </si>
  <si>
    <t>CORN-271-veinmtx-4</t>
  </si>
  <si>
    <t>CORN-271-veinmtx-5</t>
  </si>
  <si>
    <t>?</t>
  </si>
  <si>
    <t>Nd</t>
  </si>
  <si>
    <t>REE total</t>
  </si>
  <si>
    <t>CORN-271-veinmtx-1</t>
  </si>
  <si>
    <t>albite</t>
  </si>
  <si>
    <t>qtz and carbonate?</t>
  </si>
  <si>
    <t>Beam Diameter</t>
  </si>
  <si>
    <t>CORN-108-04</t>
  </si>
  <si>
    <t>Thursday, July 7, 2022 4:42:07 PM</t>
  </si>
  <si>
    <t>CORN-108-07</t>
  </si>
  <si>
    <t>Thursday, July 7, 2022 5:02:55 PM</t>
  </si>
  <si>
    <t>CORN-108-10</t>
  </si>
  <si>
    <t>Thursday, July 7, 2022 5:23:53 PM</t>
  </si>
  <si>
    <t>CORN-108-13</t>
  </si>
  <si>
    <t>Thursday, July 7, 2022 5:44:45 PM</t>
  </si>
  <si>
    <t>CORN-108-16</t>
  </si>
  <si>
    <t>Thursday, July 7, 2022 6:05:34 PM</t>
  </si>
  <si>
    <t>CORN-108-19</t>
  </si>
  <si>
    <t>Thursday, July 7, 2022 6:26:21 PM</t>
  </si>
  <si>
    <t>CORN-108-05</t>
  </si>
  <si>
    <t>Thursday, July 7, 2022 4:49:03 PM</t>
  </si>
  <si>
    <t>CORN-108-08</t>
  </si>
  <si>
    <t>Thursday, July 7, 2022 5:09:51 PM</t>
  </si>
  <si>
    <t>CORN-108-11</t>
  </si>
  <si>
    <t>Thursday, July 7, 2022 5:30:52 PM</t>
  </si>
  <si>
    <t>CORN-108-14</t>
  </si>
  <si>
    <t>Thursday, July 7, 2022 5:51:42 PM</t>
  </si>
  <si>
    <t>CORN-108-17</t>
  </si>
  <si>
    <t>Thursday, July 7, 2022 6:12:30 PM</t>
  </si>
  <si>
    <t>CORN-108-20</t>
  </si>
  <si>
    <t>Thursday, July 7, 2022 6:33:18 PM</t>
  </si>
  <si>
    <t>CORN-108-06</t>
  </si>
  <si>
    <t>Thursday, July 7, 2022 4:55:58 PM</t>
  </si>
  <si>
    <t>CORN-108-09</t>
  </si>
  <si>
    <t>Thursday, July 7, 2022 5:16:54 PM</t>
  </si>
  <si>
    <t>CORN-108-12</t>
  </si>
  <si>
    <t>Thursday, July 7, 2022 5:37:51 PM</t>
  </si>
  <si>
    <t>CORN-108-15</t>
  </si>
  <si>
    <t>Thursday, July 7, 2022 5:58:37 PM</t>
  </si>
  <si>
    <t>CORN-108-18</t>
  </si>
  <si>
    <t>Thursday, July 7, 2022 6:19:25 PM</t>
  </si>
  <si>
    <t>CORN-108-21</t>
  </si>
  <si>
    <t>Thursday, July 7, 2022 6:40:15 PM</t>
  </si>
  <si>
    <t>CORN-260-mean</t>
  </si>
  <si>
    <t>stdev</t>
  </si>
  <si>
    <t>CORN-108_01</t>
  </si>
  <si>
    <t>Saturday, July 9, 2022 10:48:53 AM</t>
  </si>
  <si>
    <t>CORN-108_02</t>
  </si>
  <si>
    <t>Saturday, July 9, 2022 11:00:18 AM</t>
  </si>
  <si>
    <t>CORN-108_03</t>
  </si>
  <si>
    <t>Saturday, July 9, 2022 11:06:45 AM</t>
  </si>
  <si>
    <t>CORN-108_04</t>
  </si>
  <si>
    <t>Saturday, July 9, 2022 11:12:51 AM</t>
  </si>
  <si>
    <t>CORN-108_05</t>
  </si>
  <si>
    <t>Saturday, July 9, 2022 11:18:57 AM</t>
  </si>
  <si>
    <t>CORN-108_06</t>
  </si>
  <si>
    <t>Saturday, July 9, 2022 11:25:04 AM</t>
  </si>
  <si>
    <t>CORN-108_07</t>
  </si>
  <si>
    <t>Saturday, July 9, 2022 11:31:09 AM</t>
  </si>
  <si>
    <t>CORN-108_08</t>
  </si>
  <si>
    <t>Saturday, July 9, 2022 11:37:35 AM</t>
  </si>
  <si>
    <t>CORN-108_09</t>
  </si>
  <si>
    <t>Saturday, July 9, 2022 11:43:38 AM</t>
  </si>
  <si>
    <t>CORN-108_10</t>
  </si>
  <si>
    <t>Saturday, July 9, 2022 11:49:46 AM</t>
  </si>
  <si>
    <t>CORN-108_11</t>
  </si>
  <si>
    <t>Saturday, July 9, 2022 11:55:53 AM</t>
  </si>
  <si>
    <t>CORN-108_12</t>
  </si>
  <si>
    <t>Saturday, July 9, 2022 12:02:01 PM</t>
  </si>
  <si>
    <t>CORN-108_13</t>
  </si>
  <si>
    <t>Saturday, July 9, 2022 12:08:09 PM</t>
  </si>
  <si>
    <t>CORN-108_14</t>
  </si>
  <si>
    <t>Saturday, July 9, 2022 12:14:33 PM</t>
  </si>
  <si>
    <t>CORN-108_15</t>
  </si>
  <si>
    <t>Saturday, July 9, 2022 12:20:42 PM</t>
  </si>
  <si>
    <t>CORN-108_16</t>
  </si>
  <si>
    <t>Saturday, July 9, 2022 12:26:50 PM</t>
  </si>
  <si>
    <t>CORN-108_17</t>
  </si>
  <si>
    <t>Saturday, July 9, 2022 12:32:58 PM</t>
  </si>
  <si>
    <t>CORN-108_18</t>
  </si>
  <si>
    <t>Saturday, July 9, 2022 12:39:05 PM</t>
  </si>
  <si>
    <t>NbO5</t>
  </si>
  <si>
    <t>Thursday, December 8, 2022 11:50:32 AM</t>
  </si>
  <si>
    <t>Thursday, December 8, 2022 11:57:33 AM</t>
  </si>
  <si>
    <t>Thursday, December 8, 2022 12:04:00 PM</t>
  </si>
  <si>
    <t>Thursday, December 8, 2022 12:10:23 PM</t>
  </si>
  <si>
    <t>Thursday, December 8, 2022 12:16:48 PM</t>
  </si>
  <si>
    <t>Thursday, December 8, 2022 12:23:11 PM</t>
  </si>
  <si>
    <t>Thursday, December 8, 2022 2:27:36 PM</t>
  </si>
  <si>
    <t>Thursday, December 8, 2022 12:36:07 PM</t>
  </si>
  <si>
    <t>Thursday, December 8, 2022 12:42:34 PM</t>
  </si>
  <si>
    <t>Thursday, December 8, 2022 12:49:01 PM</t>
  </si>
  <si>
    <t>Wt% Oxide</t>
  </si>
  <si>
    <t>Thursday, December 8, 2022 11:31:33 AM</t>
  </si>
  <si>
    <t>Amphibole (on the basis of 23 O)</t>
  </si>
  <si>
    <t>Thursday, December 8, 2022 11:38:36 AM</t>
  </si>
  <si>
    <t>Thursday, December 8, 2022 11:42:58 AM</t>
  </si>
  <si>
    <t>Thursday, December 8, 2022 11:46:41 AM</t>
  </si>
  <si>
    <t>Thursday, December 8, 2022 12:55:33 PM</t>
  </si>
  <si>
    <t>Thursday, December 8, 2022 12:59:51 PM</t>
  </si>
  <si>
    <t>Thursday, December 8, 2022 1:03:36 PM</t>
  </si>
  <si>
    <t>Thursday, December 8, 2022 1:07:18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</si>
</sst>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 applyFill="1"/>
    <xf numFmtId="2" fontId="1" fillId="0" borderId="0" xfId="0" applyNumberFormat="1" applyFont="1" applyFill="1"/>
    <xf numFmtId="2" fontId="2" fillId="0" borderId="0" xfId="0" applyNumberFormat="1" applyFont="1" applyFill="1"/>
    <xf numFmtId="0" fontId="5" fillId="0" borderId="0" xfId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0" borderId="0" xfId="0" applyFont="1" applyFill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2" fillId="0" borderId="0" xfId="0" applyFont="1" applyFill="1"/>
    <xf numFmtId="2" fontId="0" fillId="0" borderId="0" xfId="0" applyNumberFormat="1"/>
    <xf numFmtId="0" fontId="0" fillId="0" borderId="0" xfId="0" applyFont="1" applyFill="1" applyAlignment="1">
      <alignment horizontal="left" vertical="top"/>
    </xf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3" borderId="0" xfId="0" applyFill="1"/>
    <xf numFmtId="2" fontId="0" fillId="3" borderId="0" xfId="0" applyNumberFormat="1" applyFill="1"/>
    <xf numFmtId="2" fontId="0" fillId="0" borderId="0" xfId="0" applyNumberFormat="1" applyFont="1"/>
    <xf numFmtId="1" fontId="0" fillId="0" borderId="0" xfId="0" applyNumberFormat="1"/>
    <xf numFmtId="0" fontId="3" fillId="0" borderId="0" xfId="1" applyAlignment="1">
      <alignment horizontal="left"/>
    </xf>
    <xf numFmtId="0" fontId="6" fillId="0" borderId="0" xfId="1" applyFont="1" applyFill="1" applyBorder="1"/>
    <xf numFmtId="0" fontId="3" fillId="0" borderId="0" xfId="1" applyFill="1" applyBorder="1"/>
    <xf numFmtId="0" fontId="3" fillId="0" borderId="0" xfId="1" applyFill="1" applyBorder="1" applyAlignment="1">
      <alignment horizontal="left"/>
    </xf>
    <xf numFmtId="0" fontId="5" fillId="0" borderId="0" xfId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0" fillId="0" borderId="0" xfId="0" applyNumberFormat="1" applyFont="1" applyFill="1"/>
    <xf numFmtId="0" fontId="7" fillId="0" borderId="0" xfId="0" applyFont="1"/>
    <xf numFmtId="0" fontId="0" fillId="4" borderId="0" xfId="0" applyFill="1"/>
    <xf numFmtId="0" fontId="1" fillId="4" borderId="0" xfId="0" applyFont="1" applyFill="1"/>
    <xf numFmtId="2" fontId="1" fillId="4" borderId="0" xfId="0" applyNumberFormat="1" applyFont="1" applyFill="1"/>
    <xf numFmtId="0" fontId="2" fillId="4" borderId="0" xfId="0" applyFont="1" applyFill="1"/>
    <xf numFmtId="2" fontId="2" fillId="4" borderId="0" xfId="0" applyNumberFormat="1" applyFont="1" applyFill="1"/>
    <xf numFmtId="2" fontId="0" fillId="4" borderId="0" xfId="0" applyNumberFormat="1" applyFill="1"/>
    <xf numFmtId="0" fontId="0" fillId="4" borderId="0" xfId="0" applyFont="1" applyFill="1"/>
    <xf numFmtId="2" fontId="0" fillId="0" borderId="0" xfId="0" applyNumberFormat="1" applyFont="1" applyAlignment="1">
      <alignment horizontal="right" vertical="top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vertical="top"/>
    </xf>
    <xf numFmtId="2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0" fillId="4" borderId="0" xfId="0" applyNumberFormat="1" applyFont="1" applyFill="1"/>
    <xf numFmtId="2" fontId="5" fillId="4" borderId="0" xfId="1" applyNumberFormat="1" applyFont="1" applyFill="1" applyBorder="1" applyAlignment="1">
      <alignment horizontal="right" vertical="top"/>
    </xf>
    <xf numFmtId="2" fontId="5" fillId="4" borderId="0" xfId="1" applyNumberFormat="1" applyFont="1" applyFill="1" applyBorder="1" applyAlignment="1">
      <alignment vertical="top"/>
    </xf>
    <xf numFmtId="2" fontId="4" fillId="4" borderId="0" xfId="0" applyNumberFormat="1" applyFont="1" applyFill="1" applyAlignment="1">
      <alignment horizontal="right" vertical="top"/>
    </xf>
    <xf numFmtId="2" fontId="4" fillId="4" borderId="0" xfId="0" applyNumberFormat="1" applyFont="1" applyFill="1" applyAlignment="1">
      <alignment vertical="top"/>
    </xf>
    <xf numFmtId="2" fontId="0" fillId="4" borderId="0" xfId="0" applyNumberFormat="1" applyFont="1" applyFill="1" applyAlignment="1">
      <alignment horizontal="right" vertical="top"/>
    </xf>
    <xf numFmtId="2" fontId="0" fillId="4" borderId="0" xfId="0" applyNumberFormat="1" applyFont="1" applyFill="1" applyAlignment="1">
      <alignment horizontal="right"/>
    </xf>
    <xf numFmtId="1" fontId="0" fillId="3" borderId="0" xfId="0" applyNumberFormat="1" applyFill="1"/>
    <xf numFmtId="0" fontId="0" fillId="0" borderId="0" xfId="0" applyFont="1" applyAlignment="1">
      <alignment horizontal="right"/>
    </xf>
    <xf numFmtId="0" fontId="0" fillId="2" borderId="0" xfId="0" applyFill="1"/>
    <xf numFmtId="0" fontId="7" fillId="0" borderId="0" xfId="0" applyFont="1" applyFill="1"/>
    <xf numFmtId="0" fontId="0" fillId="0" borderId="0" xfId="0" applyAlignment="1">
      <alignment horizontal="right"/>
    </xf>
    <xf numFmtId="0" fontId="0" fillId="0" borderId="0" xfId="0" applyFont="1" applyFill="1"/>
    <xf numFmtId="2" fontId="0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vertical="top"/>
    </xf>
    <xf numFmtId="1" fontId="0" fillId="0" borderId="0" xfId="0" applyNumberFormat="1" applyFill="1"/>
    <xf numFmtId="1" fontId="0" fillId="4" borderId="0" xfId="0" applyNumberFormat="1" applyFill="1"/>
    <xf numFmtId="164" fontId="0" fillId="0" borderId="0" xfId="0" applyNumberFormat="1"/>
    <xf numFmtId="0" fontId="0" fillId="5" borderId="0" xfId="0" applyFill="1"/>
    <xf numFmtId="0" fontId="8" fillId="5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0" fontId="2" fillId="0" borderId="0" xfId="0" applyFont="1" applyBorder="1"/>
    <xf numFmtId="2" fontId="2" fillId="0" borderId="0" xfId="0" applyNumberFormat="1" applyFont="1" applyBorder="1"/>
    <xf numFmtId="9" fontId="0" fillId="0" borderId="0" xfId="2" applyFont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"/>
  <sheetViews>
    <sheetView workbookViewId="0"/>
  </sheetViews>
  <sheetFormatPr defaultColWidth="9.109375" defaultRowHeight="14.4" x14ac:dyDescent="0.3"/>
  <cols>
    <col min="1" max="1" width="12.109375" style="1" bestFit="1" customWidth="1"/>
    <col min="2" max="2" width="25.44140625" style="1" bestFit="1" customWidth="1"/>
    <col min="3" max="3" width="15.88671875" style="1" bestFit="1" customWidth="1"/>
    <col min="4" max="4" width="5.6640625" style="1" customWidth="1"/>
    <col min="5" max="16384" width="9.109375" style="1"/>
  </cols>
  <sheetData>
    <row r="1" spans="1:24" s="34" customFormat="1" x14ac:dyDescent="0.3">
      <c r="A1" s="34" t="s">
        <v>16</v>
      </c>
      <c r="B1" s="34" t="s">
        <v>441</v>
      </c>
      <c r="C1" s="34" t="s">
        <v>973</v>
      </c>
      <c r="D1" s="34" t="s">
        <v>1428</v>
      </c>
      <c r="E1" s="34" t="s">
        <v>0</v>
      </c>
      <c r="F1" s="34" t="s">
        <v>1</v>
      </c>
      <c r="G1" s="34" t="s">
        <v>2</v>
      </c>
      <c r="H1" s="34" t="s">
        <v>461</v>
      </c>
      <c r="I1" s="34" t="s">
        <v>3</v>
      </c>
      <c r="J1" s="34" t="s">
        <v>4</v>
      </c>
      <c r="K1" s="34" t="s">
        <v>5</v>
      </c>
      <c r="L1" s="34" t="s">
        <v>6</v>
      </c>
      <c r="M1" s="34" t="s">
        <v>7</v>
      </c>
      <c r="N1" s="34" t="s">
        <v>8</v>
      </c>
      <c r="O1" s="34" t="s">
        <v>10</v>
      </c>
      <c r="P1" s="34" t="s">
        <v>11</v>
      </c>
      <c r="Q1" s="34" t="s">
        <v>563</v>
      </c>
      <c r="R1" s="34" t="s">
        <v>12</v>
      </c>
      <c r="S1" s="34" t="s">
        <v>13</v>
      </c>
      <c r="T1" s="34" t="s">
        <v>9</v>
      </c>
      <c r="U1" s="34" t="s">
        <v>14</v>
      </c>
    </row>
    <row r="2" spans="1:24" s="34" customFormat="1" x14ac:dyDescent="0.3">
      <c r="A2" s="36" t="s">
        <v>1016</v>
      </c>
      <c r="B2" s="36" t="s">
        <v>1019</v>
      </c>
      <c r="C2" s="39" t="s">
        <v>971</v>
      </c>
      <c r="D2" s="39">
        <v>15</v>
      </c>
      <c r="E2" s="47">
        <v>50.097333333333339</v>
      </c>
      <c r="F2" s="47">
        <v>0.17799999999999999</v>
      </c>
      <c r="G2" s="47">
        <v>1.0653333333333332</v>
      </c>
      <c r="H2" s="47">
        <v>-4.6666666666666671E-3</v>
      </c>
      <c r="I2" s="47">
        <v>6.8186666666666671</v>
      </c>
      <c r="J2" s="47">
        <v>20.249999999999996</v>
      </c>
      <c r="K2" s="47">
        <v>1.3586666666666667</v>
      </c>
      <c r="L2" s="47">
        <v>18.824666666666666</v>
      </c>
      <c r="M2" s="47">
        <v>1.5333333333333334E-2</v>
      </c>
      <c r="N2" s="47"/>
      <c r="O2" s="47">
        <v>1.1893333333333331</v>
      </c>
      <c r="P2" s="47"/>
      <c r="R2" s="47">
        <v>4.2666666666666672E-2</v>
      </c>
      <c r="S2" s="47"/>
      <c r="U2" s="47">
        <v>99.845999999999989</v>
      </c>
    </row>
    <row r="3" spans="1:24" s="33" customFormat="1" x14ac:dyDescent="0.3">
      <c r="C3" s="33" t="s">
        <v>1018</v>
      </c>
      <c r="E3" s="53">
        <v>57.34</v>
      </c>
      <c r="F3" s="53">
        <v>0.18</v>
      </c>
      <c r="G3" s="53">
        <v>18.260000000000002</v>
      </c>
      <c r="I3" s="53">
        <v>0.32</v>
      </c>
      <c r="J3" s="53">
        <v>1.17</v>
      </c>
      <c r="K3" s="53">
        <v>0.28000000000000003</v>
      </c>
      <c r="L3" s="53">
        <v>5.82</v>
      </c>
      <c r="O3" s="53">
        <v>8.11</v>
      </c>
      <c r="P3" s="53">
        <v>5.17</v>
      </c>
      <c r="R3" s="53">
        <v>0.1</v>
      </c>
      <c r="U3" s="38">
        <v>96.749999999999986</v>
      </c>
    </row>
    <row r="5" spans="1:24" x14ac:dyDescent="0.3">
      <c r="A5" s="14" t="s">
        <v>974</v>
      </c>
      <c r="B5" s="14" t="s">
        <v>1015</v>
      </c>
      <c r="C5" s="1" t="s">
        <v>975</v>
      </c>
      <c r="D5" s="1">
        <v>3</v>
      </c>
      <c r="E5" s="6">
        <v>47.543333333333329</v>
      </c>
      <c r="F5" s="6">
        <v>0.24333333333333332</v>
      </c>
      <c r="G5" s="6">
        <v>0.63</v>
      </c>
      <c r="H5" s="6">
        <v>6.6666666666666671E-3</v>
      </c>
      <c r="I5" s="6">
        <v>0.15000000000000002</v>
      </c>
      <c r="J5" s="6">
        <v>1.97</v>
      </c>
      <c r="K5" s="6">
        <v>0.35666666666666669</v>
      </c>
      <c r="L5" s="6">
        <v>29.116666666666664</v>
      </c>
      <c r="M5" s="6">
        <v>6.6666666666666671E-3</v>
      </c>
      <c r="N5" s="6"/>
      <c r="O5" s="6">
        <v>12.116666666666667</v>
      </c>
      <c r="P5" s="6"/>
      <c r="R5" s="6">
        <v>0.14333333333333334</v>
      </c>
      <c r="S5" s="6"/>
      <c r="T5" s="6"/>
      <c r="U5" s="6">
        <v>92.233333333333334</v>
      </c>
    </row>
    <row r="6" spans="1:24" x14ac:dyDescent="0.3">
      <c r="C6" s="1" t="s">
        <v>976</v>
      </c>
      <c r="D6" s="1">
        <v>3</v>
      </c>
      <c r="E6" s="6">
        <v>47.936666666666667</v>
      </c>
      <c r="F6" s="6">
        <v>0.32666666666666666</v>
      </c>
      <c r="G6" s="6">
        <v>0.86</v>
      </c>
      <c r="H6" s="6">
        <v>6.6666666666666671E-3</v>
      </c>
      <c r="I6" s="6">
        <v>0.13</v>
      </c>
      <c r="J6" s="6">
        <v>1.1399999999999999</v>
      </c>
      <c r="K6" s="6">
        <v>0.26</v>
      </c>
      <c r="L6" s="6">
        <v>29.34</v>
      </c>
      <c r="M6" s="6">
        <v>0</v>
      </c>
      <c r="N6" s="6"/>
      <c r="O6" s="6">
        <v>12.603333333333333</v>
      </c>
      <c r="P6" s="6"/>
      <c r="R6" s="6">
        <v>0.14333333333333334</v>
      </c>
      <c r="S6" s="6"/>
      <c r="T6" s="6"/>
      <c r="U6" s="6">
        <v>92.686666666666667</v>
      </c>
    </row>
    <row r="7" spans="1:24" x14ac:dyDescent="0.3">
      <c r="C7" s="1" t="s">
        <v>583</v>
      </c>
      <c r="D7" s="1">
        <v>5</v>
      </c>
      <c r="E7" s="6">
        <v>53.489999999999995</v>
      </c>
      <c r="F7" s="6"/>
      <c r="G7" s="6">
        <v>24.023999999999997</v>
      </c>
      <c r="H7" s="6"/>
      <c r="I7" s="6"/>
      <c r="J7" s="6">
        <v>0.18</v>
      </c>
      <c r="K7" s="6"/>
      <c r="L7" s="6">
        <v>0.44399999999999995</v>
      </c>
      <c r="M7" s="6">
        <v>3.2000000000000001E-2</v>
      </c>
      <c r="N7" s="6">
        <v>0</v>
      </c>
      <c r="O7" s="6">
        <v>12.6</v>
      </c>
      <c r="P7" s="6">
        <v>0.28799999999999998</v>
      </c>
      <c r="R7" s="6"/>
      <c r="S7" s="6"/>
      <c r="T7" s="6"/>
      <c r="U7" s="6">
        <v>91.064000000000007</v>
      </c>
    </row>
    <row r="8" spans="1:24" x14ac:dyDescent="0.3">
      <c r="D8" s="11" t="s">
        <v>1428</v>
      </c>
      <c r="E8" s="11" t="s">
        <v>0</v>
      </c>
      <c r="F8" s="11" t="s">
        <v>633</v>
      </c>
      <c r="G8" s="11" t="s">
        <v>668</v>
      </c>
      <c r="H8" s="11" t="s">
        <v>634</v>
      </c>
      <c r="I8" s="11" t="s">
        <v>635</v>
      </c>
      <c r="J8" s="11" t="s">
        <v>636</v>
      </c>
      <c r="K8" s="11" t="s">
        <v>637</v>
      </c>
      <c r="L8" s="11" t="s">
        <v>638</v>
      </c>
      <c r="M8" s="11" t="s">
        <v>639</v>
      </c>
      <c r="N8" s="11" t="s">
        <v>640</v>
      </c>
      <c r="O8" s="11" t="s">
        <v>4</v>
      </c>
      <c r="P8" s="11" t="s">
        <v>5</v>
      </c>
      <c r="Q8" s="11" t="s">
        <v>6</v>
      </c>
      <c r="R8" s="11" t="s">
        <v>8</v>
      </c>
      <c r="S8" s="11" t="s">
        <v>10</v>
      </c>
      <c r="T8" s="11" t="s">
        <v>11</v>
      </c>
      <c r="U8" s="11" t="s">
        <v>563</v>
      </c>
      <c r="V8" s="11" t="s">
        <v>12</v>
      </c>
      <c r="W8" s="11" t="s">
        <v>13</v>
      </c>
      <c r="X8" s="11" t="s">
        <v>14</v>
      </c>
    </row>
    <row r="9" spans="1:24" x14ac:dyDescent="0.3">
      <c r="C9" s="1" t="s">
        <v>962</v>
      </c>
      <c r="D9" s="62">
        <v>7</v>
      </c>
      <c r="E9" s="6">
        <v>30.202857142857145</v>
      </c>
      <c r="F9" s="6">
        <v>17.655714285714286</v>
      </c>
      <c r="G9" s="6"/>
      <c r="H9" s="6">
        <v>0.17285714285714288</v>
      </c>
      <c r="I9" s="6">
        <v>-5.8571428571428559E-2</v>
      </c>
      <c r="J9" s="6">
        <v>8.1428571428571433E-2</v>
      </c>
      <c r="K9" s="6">
        <v>0.18714285714285714</v>
      </c>
      <c r="L9" s="6">
        <v>6.0000000000000005E-2</v>
      </c>
      <c r="M9" s="6">
        <v>4.4285714285714282E-2</v>
      </c>
      <c r="N9" s="6">
        <v>0.05</v>
      </c>
      <c r="O9" s="6">
        <v>4.4785714285714286</v>
      </c>
      <c r="P9" s="6">
        <v>4.1271428571428563</v>
      </c>
      <c r="Q9" s="6">
        <v>3.7128571428571426</v>
      </c>
      <c r="R9" s="6">
        <v>0.02</v>
      </c>
      <c r="S9" s="6">
        <v>2.5171428571428573</v>
      </c>
      <c r="T9" s="6">
        <v>0.29000000000000004</v>
      </c>
      <c r="U9" s="6"/>
      <c r="V9" s="6">
        <v>5.1428571428571435E-2</v>
      </c>
      <c r="W9" s="6"/>
      <c r="X9" s="6">
        <v>63.827142857142853</v>
      </c>
    </row>
    <row r="10" spans="1:24" x14ac:dyDescent="0.3">
      <c r="C10" s="1" t="s">
        <v>963</v>
      </c>
      <c r="D10" s="62">
        <v>7</v>
      </c>
      <c r="E10" s="6">
        <v>40.312857142857141</v>
      </c>
      <c r="F10" s="6">
        <v>21.637142857142859</v>
      </c>
      <c r="G10" s="6">
        <v>8.4285714285714297E-2</v>
      </c>
      <c r="H10" s="6"/>
      <c r="I10" s="6">
        <v>-0.18571428571428572</v>
      </c>
      <c r="J10" s="6">
        <v>1.7142857142857144E-2</v>
      </c>
      <c r="K10" s="6">
        <v>3.0000000000000002E-2</v>
      </c>
      <c r="L10" s="6">
        <v>0</v>
      </c>
      <c r="M10" s="6">
        <v>8.5714285714285719E-3</v>
      </c>
      <c r="N10" s="6">
        <v>-8.4285714285714283E-2</v>
      </c>
      <c r="O10" s="6">
        <v>3.0185714285714291</v>
      </c>
      <c r="P10" s="6"/>
      <c r="Q10" s="6">
        <v>5.3328571428571427</v>
      </c>
      <c r="R10" s="6">
        <v>-2.8571428571428567E-3</v>
      </c>
      <c r="S10" s="6">
        <v>5.6785714285714288</v>
      </c>
      <c r="T10" s="6">
        <v>0.54571428571428571</v>
      </c>
      <c r="U10" s="6"/>
      <c r="V10" s="6">
        <v>0.10714285714285714</v>
      </c>
      <c r="W10" s="6">
        <v>2.7142857142857146E-2</v>
      </c>
      <c r="X10" s="6">
        <v>76.837142857142865</v>
      </c>
    </row>
    <row r="11" spans="1:24" x14ac:dyDescent="0.3">
      <c r="C11" s="1" t="s">
        <v>977</v>
      </c>
      <c r="D11" s="62">
        <v>7</v>
      </c>
      <c r="E11" s="6">
        <v>14.820000000000002</v>
      </c>
      <c r="F11" s="6"/>
      <c r="G11" s="6"/>
      <c r="H11" s="6"/>
      <c r="I11" s="6"/>
      <c r="J11" s="6">
        <v>19.602857142857147</v>
      </c>
      <c r="K11" s="6">
        <v>1.5342857142857143</v>
      </c>
      <c r="L11" s="6">
        <v>26.564285714285717</v>
      </c>
      <c r="M11" s="6">
        <v>2.4828571428571427</v>
      </c>
      <c r="N11" s="6">
        <v>4.7171428571428562</v>
      </c>
      <c r="O11" s="6"/>
      <c r="P11" s="6"/>
      <c r="Q11" s="6"/>
      <c r="R11" s="6"/>
      <c r="S11" s="6"/>
      <c r="T11" s="6"/>
      <c r="U11" s="6">
        <v>5.532857142857142</v>
      </c>
      <c r="V11" s="6">
        <v>0.47857142857142859</v>
      </c>
      <c r="W11" s="6"/>
      <c r="X11" s="6">
        <v>75.734285714285718</v>
      </c>
    </row>
    <row r="13" spans="1:24" s="34" customFormat="1" x14ac:dyDescent="0.3">
      <c r="A13" s="34" t="s">
        <v>16</v>
      </c>
      <c r="B13" s="34" t="s">
        <v>441</v>
      </c>
      <c r="C13" s="34" t="s">
        <v>973</v>
      </c>
      <c r="D13" s="34" t="s">
        <v>1428</v>
      </c>
      <c r="E13" s="34" t="s">
        <v>0</v>
      </c>
      <c r="F13" s="34" t="s">
        <v>1</v>
      </c>
      <c r="G13" s="34" t="s">
        <v>2</v>
      </c>
      <c r="H13" s="34" t="s">
        <v>461</v>
      </c>
      <c r="I13" s="34" t="s">
        <v>3</v>
      </c>
      <c r="J13" s="34" t="s">
        <v>4</v>
      </c>
      <c r="K13" s="34" t="s">
        <v>5</v>
      </c>
      <c r="L13" s="34" t="s">
        <v>6</v>
      </c>
      <c r="M13" s="34" t="s">
        <v>7</v>
      </c>
      <c r="N13" s="34" t="s">
        <v>8</v>
      </c>
      <c r="O13" s="34" t="s">
        <v>10</v>
      </c>
      <c r="P13" s="34" t="s">
        <v>11</v>
      </c>
      <c r="Q13" s="34" t="s">
        <v>563</v>
      </c>
      <c r="R13" s="34" t="s">
        <v>12</v>
      </c>
      <c r="S13" s="34" t="s">
        <v>13</v>
      </c>
      <c r="T13" s="34" t="s">
        <v>9</v>
      </c>
      <c r="U13" s="34" t="s">
        <v>14</v>
      </c>
    </row>
    <row r="14" spans="1:24" s="33" customFormat="1" x14ac:dyDescent="0.3">
      <c r="A14" s="36" t="s">
        <v>978</v>
      </c>
      <c r="B14" s="36" t="s">
        <v>1014</v>
      </c>
      <c r="C14" s="33" t="s">
        <v>951</v>
      </c>
      <c r="D14" s="63">
        <v>4</v>
      </c>
      <c r="E14" s="38">
        <v>59.924999999999997</v>
      </c>
      <c r="G14" s="38">
        <v>17.835000000000001</v>
      </c>
      <c r="H14" s="38"/>
      <c r="I14" s="38"/>
      <c r="J14" s="38">
        <v>0.14749999999999999</v>
      </c>
      <c r="K14" s="38"/>
      <c r="L14" s="38">
        <v>0.32250000000000001</v>
      </c>
      <c r="M14" s="38">
        <v>3.5000000000000003E-2</v>
      </c>
      <c r="N14" s="38">
        <v>3.5000000000000003E-2</v>
      </c>
      <c r="O14" s="38">
        <v>0.5</v>
      </c>
      <c r="P14" s="38">
        <v>15.345000000000001</v>
      </c>
      <c r="R14" s="38"/>
      <c r="S14" s="38"/>
      <c r="T14" s="38"/>
      <c r="U14" s="38">
        <v>94.147499999999994</v>
      </c>
    </row>
    <row r="15" spans="1:24" s="33" customFormat="1" x14ac:dyDescent="0.3">
      <c r="C15" s="33" t="s">
        <v>583</v>
      </c>
      <c r="D15" s="63">
        <v>6</v>
      </c>
      <c r="E15" s="38">
        <v>55.050000000000004</v>
      </c>
      <c r="F15" s="38"/>
      <c r="G15" s="38">
        <v>23.006666666666664</v>
      </c>
      <c r="H15" s="38"/>
      <c r="I15" s="38"/>
      <c r="J15" s="38">
        <v>0.215</v>
      </c>
      <c r="K15" s="38"/>
      <c r="L15" s="38">
        <v>0.32166666666666671</v>
      </c>
      <c r="M15" s="38">
        <v>4.9999999999999996E-2</v>
      </c>
      <c r="N15" s="38">
        <v>0.01</v>
      </c>
      <c r="O15" s="38">
        <v>11.93</v>
      </c>
      <c r="P15" s="38">
        <v>0.89333333333333342</v>
      </c>
      <c r="R15" s="38"/>
      <c r="S15" s="38"/>
      <c r="T15" s="38"/>
      <c r="U15" s="38">
        <v>91.48</v>
      </c>
    </row>
    <row r="16" spans="1:24" s="33" customFormat="1" x14ac:dyDescent="0.3">
      <c r="C16" s="33" t="s">
        <v>1018</v>
      </c>
      <c r="E16" s="47">
        <v>59.3</v>
      </c>
      <c r="F16" s="47">
        <v>0.22</v>
      </c>
      <c r="G16" s="47">
        <v>18.96</v>
      </c>
      <c r="I16" s="47">
        <v>0.17</v>
      </c>
      <c r="J16" s="47">
        <v>0.73</v>
      </c>
      <c r="K16" s="47">
        <v>0.28999999999999998</v>
      </c>
      <c r="L16" s="47">
        <v>3.26</v>
      </c>
      <c r="O16" s="47">
        <v>8.74</v>
      </c>
      <c r="P16" s="47">
        <v>5.09</v>
      </c>
      <c r="Q16" s="47">
        <v>0.01</v>
      </c>
      <c r="T16" s="38"/>
      <c r="U16" s="38">
        <v>96.77000000000001</v>
      </c>
    </row>
    <row r="17" spans="1:24" s="33" customFormat="1" x14ac:dyDescent="0.3">
      <c r="D17" s="34" t="s">
        <v>1428</v>
      </c>
      <c r="E17" s="34" t="s">
        <v>0</v>
      </c>
      <c r="F17" s="34" t="s">
        <v>633</v>
      </c>
      <c r="G17" s="34" t="s">
        <v>668</v>
      </c>
      <c r="H17" s="34" t="s">
        <v>634</v>
      </c>
      <c r="I17" s="34" t="s">
        <v>635</v>
      </c>
      <c r="J17" s="34" t="s">
        <v>636</v>
      </c>
      <c r="K17" s="34" t="s">
        <v>637</v>
      </c>
      <c r="L17" s="34" t="s">
        <v>638</v>
      </c>
      <c r="M17" s="34" t="s">
        <v>639</v>
      </c>
      <c r="N17" s="34" t="s">
        <v>640</v>
      </c>
      <c r="O17" s="34" t="s">
        <v>4</v>
      </c>
      <c r="P17" s="34" t="s">
        <v>5</v>
      </c>
      <c r="Q17" s="34" t="s">
        <v>6</v>
      </c>
      <c r="R17" s="34" t="s">
        <v>8</v>
      </c>
      <c r="S17" s="34" t="s">
        <v>10</v>
      </c>
      <c r="T17" s="34" t="s">
        <v>11</v>
      </c>
      <c r="U17" s="34" t="s">
        <v>563</v>
      </c>
      <c r="V17" s="34" t="s">
        <v>12</v>
      </c>
      <c r="W17" s="34" t="s">
        <v>13</v>
      </c>
      <c r="X17" s="34" t="s">
        <v>14</v>
      </c>
    </row>
    <row r="18" spans="1:24" s="33" customFormat="1" x14ac:dyDescent="0.3">
      <c r="C18" s="33" t="s">
        <v>977</v>
      </c>
      <c r="D18" s="63">
        <v>6</v>
      </c>
      <c r="E18" s="38">
        <v>15.561666666666667</v>
      </c>
      <c r="F18" s="38"/>
      <c r="G18" s="38"/>
      <c r="H18" s="38"/>
      <c r="I18" s="38"/>
      <c r="J18" s="38">
        <v>18.040000000000003</v>
      </c>
      <c r="K18" s="38">
        <v>1.6666666666666667</v>
      </c>
      <c r="L18" s="38">
        <v>26.036666666666662</v>
      </c>
      <c r="M18" s="38">
        <v>2.605</v>
      </c>
      <c r="N18" s="38">
        <v>5.7966666666666669</v>
      </c>
      <c r="O18" s="38"/>
      <c r="P18" s="38"/>
      <c r="Q18" s="38"/>
      <c r="R18" s="38"/>
      <c r="S18" s="38"/>
      <c r="T18" s="38"/>
      <c r="U18" s="38">
        <v>6.3433333333333328</v>
      </c>
      <c r="V18" s="38">
        <v>0.55833333333333335</v>
      </c>
      <c r="W18" s="38"/>
      <c r="X18" s="38">
        <v>76.611666666666665</v>
      </c>
    </row>
    <row r="19" spans="1:24" x14ac:dyDescent="0.3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3">
      <c r="A20" s="11" t="s">
        <v>16</v>
      </c>
      <c r="B20" s="11" t="s">
        <v>441</v>
      </c>
      <c r="C20" s="11" t="s">
        <v>973</v>
      </c>
      <c r="D20" s="11" t="s">
        <v>1428</v>
      </c>
      <c r="E20" s="11" t="s">
        <v>0</v>
      </c>
      <c r="F20" s="11" t="s">
        <v>1</v>
      </c>
      <c r="G20" s="11" t="s">
        <v>2</v>
      </c>
      <c r="H20" s="11" t="s">
        <v>461</v>
      </c>
      <c r="I20" s="11" t="s">
        <v>3</v>
      </c>
      <c r="J20" s="11" t="s">
        <v>4</v>
      </c>
      <c r="K20" s="11" t="s">
        <v>5</v>
      </c>
      <c r="L20" s="11" t="s">
        <v>6</v>
      </c>
      <c r="M20" s="11" t="s">
        <v>7</v>
      </c>
      <c r="N20" s="11" t="s">
        <v>8</v>
      </c>
      <c r="O20" s="11" t="s">
        <v>10</v>
      </c>
      <c r="P20" s="11" t="s">
        <v>11</v>
      </c>
      <c r="Q20" s="11" t="s">
        <v>563</v>
      </c>
      <c r="R20" s="11" t="s">
        <v>12</v>
      </c>
      <c r="S20" s="11" t="s">
        <v>13</v>
      </c>
      <c r="T20" s="11" t="s">
        <v>9</v>
      </c>
      <c r="U20" s="11" t="s">
        <v>14</v>
      </c>
    </row>
    <row r="21" spans="1:24" x14ac:dyDescent="0.3">
      <c r="A21" s="14" t="s">
        <v>979</v>
      </c>
      <c r="B21" s="14" t="s">
        <v>458</v>
      </c>
      <c r="C21" s="1" t="s">
        <v>948</v>
      </c>
      <c r="D21" s="62">
        <v>5</v>
      </c>
      <c r="E21" s="6">
        <v>36.055999999999997</v>
      </c>
      <c r="F21" s="6">
        <v>7.2720000000000002</v>
      </c>
      <c r="G21" s="6">
        <v>14.612</v>
      </c>
      <c r="H21" s="6"/>
      <c r="I21" s="6">
        <v>12.684000000000001</v>
      </c>
      <c r="J21" s="6">
        <v>6.4000000000000001E-2</v>
      </c>
      <c r="K21" s="6">
        <v>0.46799999999999997</v>
      </c>
      <c r="L21" s="6">
        <v>15.456</v>
      </c>
      <c r="M21" s="6"/>
      <c r="N21" s="6"/>
      <c r="O21" s="6">
        <v>0.35600000000000004</v>
      </c>
      <c r="P21" s="6">
        <v>9.5579999999999998</v>
      </c>
      <c r="R21" s="6">
        <v>0.60399999999999987</v>
      </c>
      <c r="S21" s="6">
        <v>3.5999999999999997E-2</v>
      </c>
      <c r="T21" s="6">
        <v>1.6160000000000001</v>
      </c>
      <c r="U21" s="6">
        <v>98.778000000000006</v>
      </c>
    </row>
    <row r="22" spans="1:24" x14ac:dyDescent="0.3">
      <c r="C22" s="1" t="s">
        <v>969</v>
      </c>
      <c r="D22" s="1">
        <v>5</v>
      </c>
      <c r="E22" s="6">
        <v>50.667999999999999</v>
      </c>
      <c r="F22" s="6">
        <v>1.6140000000000001</v>
      </c>
      <c r="G22" s="6">
        <v>3.6759999999999997</v>
      </c>
      <c r="H22" s="6">
        <v>-2E-3</v>
      </c>
      <c r="I22" s="6">
        <v>13.231999999999999</v>
      </c>
      <c r="J22" s="6">
        <v>21.018000000000001</v>
      </c>
      <c r="K22" s="6">
        <v>0.49199999999999999</v>
      </c>
      <c r="L22" s="6">
        <v>8.2940000000000005</v>
      </c>
      <c r="M22" s="6">
        <v>3.9999999999999992E-3</v>
      </c>
      <c r="N22" s="6"/>
      <c r="O22" s="6">
        <v>1.1480000000000001</v>
      </c>
      <c r="P22" s="6"/>
      <c r="R22" s="6">
        <v>4.3999999999999997E-2</v>
      </c>
      <c r="S22" s="6"/>
      <c r="T22" s="6"/>
      <c r="U22" s="6">
        <v>100.196</v>
      </c>
    </row>
    <row r="23" spans="1:24" x14ac:dyDescent="0.3">
      <c r="A23" s="14" t="s">
        <v>1021</v>
      </c>
      <c r="C23" s="1" t="s">
        <v>1018</v>
      </c>
      <c r="E23" s="31">
        <v>56.99</v>
      </c>
      <c r="F23" s="31">
        <v>1.2</v>
      </c>
      <c r="G23" s="31">
        <v>17.760000000000002</v>
      </c>
      <c r="I23" s="31">
        <v>1.73</v>
      </c>
      <c r="J23" s="31">
        <v>4.33</v>
      </c>
      <c r="K23" s="31">
        <v>0.17</v>
      </c>
      <c r="L23" s="31">
        <v>5.67</v>
      </c>
      <c r="O23" s="31">
        <v>5.65</v>
      </c>
      <c r="P23" s="31">
        <v>4.41</v>
      </c>
      <c r="Q23" s="31">
        <v>0.39</v>
      </c>
      <c r="U23" s="6">
        <v>98.300000000000011</v>
      </c>
    </row>
    <row r="25" spans="1:24" s="34" customFormat="1" x14ac:dyDescent="0.3">
      <c r="A25" s="34" t="s">
        <v>16</v>
      </c>
      <c r="B25" s="34" t="s">
        <v>441</v>
      </c>
      <c r="C25" s="34" t="s">
        <v>973</v>
      </c>
      <c r="E25" s="34" t="s">
        <v>0</v>
      </c>
      <c r="F25" s="34" t="s">
        <v>1</v>
      </c>
      <c r="G25" s="34" t="s">
        <v>2</v>
      </c>
      <c r="H25" s="34" t="s">
        <v>461</v>
      </c>
      <c r="I25" s="34" t="s">
        <v>3</v>
      </c>
      <c r="J25" s="34" t="s">
        <v>4</v>
      </c>
      <c r="K25" s="34" t="s">
        <v>5</v>
      </c>
      <c r="L25" s="34" t="s">
        <v>6</v>
      </c>
      <c r="M25" s="34" t="s">
        <v>7</v>
      </c>
      <c r="N25" s="34" t="s">
        <v>8</v>
      </c>
      <c r="O25" s="34" t="s">
        <v>10</v>
      </c>
      <c r="P25" s="34" t="s">
        <v>11</v>
      </c>
      <c r="Q25" s="34" t="s">
        <v>563</v>
      </c>
      <c r="R25" s="34" t="s">
        <v>12</v>
      </c>
      <c r="S25" s="34" t="s">
        <v>13</v>
      </c>
      <c r="T25" s="34" t="s">
        <v>9</v>
      </c>
      <c r="U25" s="34" t="s">
        <v>14</v>
      </c>
    </row>
    <row r="26" spans="1:24" s="33" customFormat="1" x14ac:dyDescent="0.3">
      <c r="A26" s="36" t="s">
        <v>1022</v>
      </c>
      <c r="B26" s="36" t="s">
        <v>1024</v>
      </c>
      <c r="C26" s="33" t="s">
        <v>1018</v>
      </c>
      <c r="D26" s="38"/>
      <c r="E26" s="47">
        <v>65.83</v>
      </c>
      <c r="F26" s="47">
        <v>0.16</v>
      </c>
      <c r="G26" s="47">
        <v>10.5</v>
      </c>
      <c r="I26" s="47">
        <v>0.34</v>
      </c>
      <c r="J26" s="47">
        <v>6.57</v>
      </c>
      <c r="K26" s="47">
        <v>0.14000000000000001</v>
      </c>
      <c r="L26" s="47">
        <v>1.39</v>
      </c>
      <c r="O26" s="47">
        <v>1.1399999999999999</v>
      </c>
      <c r="P26" s="47">
        <v>5.89</v>
      </c>
      <c r="Q26" s="47">
        <v>0.05</v>
      </c>
      <c r="U26" s="38">
        <v>92.01</v>
      </c>
      <c r="W26" s="38"/>
      <c r="X26" s="38"/>
    </row>
    <row r="27" spans="1:24" x14ac:dyDescent="0.3">
      <c r="A27" s="14"/>
      <c r="B27" s="14"/>
      <c r="D27" s="6"/>
      <c r="E27" s="31"/>
      <c r="F27" s="31"/>
      <c r="G27" s="31"/>
      <c r="I27" s="31"/>
      <c r="J27" s="31"/>
      <c r="K27" s="31"/>
      <c r="L27" s="31"/>
      <c r="O27" s="31"/>
      <c r="P27" s="31"/>
      <c r="Q27" s="31"/>
      <c r="U27" s="6"/>
      <c r="W27" s="6"/>
      <c r="X27" s="6"/>
    </row>
    <row r="28" spans="1:24" s="11" customFormat="1" x14ac:dyDescent="0.3">
      <c r="A28" s="11" t="s">
        <v>16</v>
      </c>
      <c r="B28" s="11" t="s">
        <v>441</v>
      </c>
      <c r="C28" s="11" t="s">
        <v>973</v>
      </c>
      <c r="E28" s="11" t="s">
        <v>0</v>
      </c>
      <c r="F28" s="11" t="s">
        <v>1</v>
      </c>
      <c r="G28" s="11" t="s">
        <v>2</v>
      </c>
      <c r="H28" s="11" t="s">
        <v>461</v>
      </c>
      <c r="I28" s="11" t="s">
        <v>3</v>
      </c>
      <c r="J28" s="11" t="s">
        <v>4</v>
      </c>
      <c r="K28" s="11" t="s">
        <v>5</v>
      </c>
      <c r="L28" s="11" t="s">
        <v>6</v>
      </c>
      <c r="M28" s="11" t="s">
        <v>7</v>
      </c>
      <c r="N28" s="11" t="s">
        <v>8</v>
      </c>
      <c r="O28" s="11" t="s">
        <v>10</v>
      </c>
      <c r="P28" s="11" t="s">
        <v>11</v>
      </c>
      <c r="Q28" s="11" t="s">
        <v>563</v>
      </c>
      <c r="R28" s="11" t="s">
        <v>12</v>
      </c>
      <c r="S28" s="11" t="s">
        <v>13</v>
      </c>
      <c r="T28" s="11" t="s">
        <v>9</v>
      </c>
      <c r="U28" s="11" t="s">
        <v>14</v>
      </c>
    </row>
    <row r="29" spans="1:24" x14ac:dyDescent="0.3">
      <c r="A29" s="14" t="s">
        <v>1023</v>
      </c>
      <c r="B29" s="14" t="s">
        <v>1024</v>
      </c>
      <c r="C29" s="1" t="s">
        <v>1018</v>
      </c>
      <c r="D29" s="6"/>
      <c r="E29" s="31">
        <v>65.930000000000007</v>
      </c>
      <c r="F29" s="31">
        <v>0.16</v>
      </c>
      <c r="G29" s="31">
        <v>11.95</v>
      </c>
      <c r="I29" s="31">
        <v>0.15</v>
      </c>
      <c r="J29" s="31">
        <v>2.79</v>
      </c>
      <c r="K29" s="31">
        <v>0.39</v>
      </c>
      <c r="L29" s="31">
        <v>5.24</v>
      </c>
      <c r="O29" s="31">
        <v>1.1599999999999999</v>
      </c>
      <c r="P29" s="31">
        <v>6.18</v>
      </c>
      <c r="Q29" s="31">
        <v>0.04</v>
      </c>
      <c r="U29" s="6">
        <v>93.990000000000023</v>
      </c>
      <c r="W29" s="6"/>
      <c r="X29" s="6"/>
    </row>
    <row r="30" spans="1:24" x14ac:dyDescent="0.3"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W30" s="6"/>
      <c r="X30" s="6"/>
    </row>
    <row r="31" spans="1:24" s="33" customFormat="1" x14ac:dyDescent="0.3">
      <c r="A31" s="34" t="s">
        <v>16</v>
      </c>
      <c r="B31" s="34" t="s">
        <v>441</v>
      </c>
      <c r="C31" s="34" t="s">
        <v>973</v>
      </c>
      <c r="D31" s="34" t="s">
        <v>1428</v>
      </c>
      <c r="E31" s="34" t="s">
        <v>0</v>
      </c>
      <c r="F31" s="34" t="s">
        <v>1</v>
      </c>
      <c r="G31" s="34" t="s">
        <v>2</v>
      </c>
      <c r="H31" s="34" t="s">
        <v>461</v>
      </c>
      <c r="I31" s="34" t="s">
        <v>3</v>
      </c>
      <c r="J31" s="34" t="s">
        <v>4</v>
      </c>
      <c r="K31" s="34" t="s">
        <v>5</v>
      </c>
      <c r="L31" s="34" t="s">
        <v>6</v>
      </c>
      <c r="M31" s="34" t="s">
        <v>7</v>
      </c>
      <c r="N31" s="34" t="s">
        <v>8</v>
      </c>
      <c r="O31" s="34" t="s">
        <v>10</v>
      </c>
      <c r="P31" s="34" t="s">
        <v>11</v>
      </c>
      <c r="Q31" s="34" t="s">
        <v>563</v>
      </c>
      <c r="R31" s="34" t="s">
        <v>12</v>
      </c>
      <c r="S31" s="34" t="s">
        <v>13</v>
      </c>
      <c r="T31" s="34" t="s">
        <v>9</v>
      </c>
      <c r="U31" s="34" t="s">
        <v>14</v>
      </c>
    </row>
    <row r="32" spans="1:24" s="33" customFormat="1" x14ac:dyDescent="0.3">
      <c r="A32" s="36" t="s">
        <v>980</v>
      </c>
      <c r="B32" s="36" t="s">
        <v>1009</v>
      </c>
      <c r="C32" s="33" t="s">
        <v>970</v>
      </c>
      <c r="D32" s="33">
        <v>5</v>
      </c>
      <c r="E32" s="38">
        <v>51.927999999999997</v>
      </c>
      <c r="F32" s="38">
        <v>0.24399999999999999</v>
      </c>
      <c r="G32" s="38">
        <v>0.71400000000000008</v>
      </c>
      <c r="H32" s="38">
        <v>4.0000000000000001E-3</v>
      </c>
      <c r="I32" s="38">
        <v>0.59599999999999997</v>
      </c>
      <c r="J32" s="38">
        <v>8.4340000000000011</v>
      </c>
      <c r="K32" s="38">
        <v>0.7659999999999999</v>
      </c>
      <c r="L32" s="38">
        <v>27.667999999999999</v>
      </c>
      <c r="M32" s="38">
        <v>2.0000000000000005E-3</v>
      </c>
      <c r="N32" s="38"/>
      <c r="O32" s="38">
        <v>8.2080000000000002</v>
      </c>
      <c r="P32" s="38"/>
      <c r="R32" s="38">
        <v>0.14200000000000002</v>
      </c>
      <c r="S32" s="38"/>
      <c r="T32" s="38"/>
      <c r="U32" s="38">
        <v>98.72</v>
      </c>
    </row>
    <row r="33" spans="1:21" s="33" customFormat="1" x14ac:dyDescent="0.3">
      <c r="A33" s="36"/>
      <c r="B33" s="36"/>
      <c r="C33" s="33" t="s">
        <v>1018</v>
      </c>
      <c r="D33" s="38"/>
      <c r="E33" s="38">
        <v>56.34</v>
      </c>
      <c r="F33" s="38">
        <v>0.24</v>
      </c>
      <c r="G33" s="38">
        <v>17.78</v>
      </c>
      <c r="I33" s="38">
        <v>0.42</v>
      </c>
      <c r="J33" s="38">
        <v>2.6</v>
      </c>
      <c r="K33" s="38">
        <v>0.21</v>
      </c>
      <c r="L33" s="38">
        <v>2.8838918634578889</v>
      </c>
      <c r="O33" s="38">
        <v>6.85</v>
      </c>
      <c r="P33" s="38">
        <v>5.56</v>
      </c>
      <c r="Q33" s="38">
        <v>0.11</v>
      </c>
      <c r="U33" s="38">
        <v>92.99389186345789</v>
      </c>
    </row>
    <row r="34" spans="1:21" x14ac:dyDescent="0.3">
      <c r="A34" s="14"/>
      <c r="B34" s="14"/>
      <c r="D34" s="6"/>
    </row>
    <row r="35" spans="1:21" s="11" customFormat="1" x14ac:dyDescent="0.3">
      <c r="A35" s="11" t="s">
        <v>16</v>
      </c>
      <c r="B35" s="11" t="s">
        <v>441</v>
      </c>
      <c r="C35" s="11" t="s">
        <v>973</v>
      </c>
      <c r="D35" s="11" t="s">
        <v>1428</v>
      </c>
      <c r="E35" s="11" t="s">
        <v>0</v>
      </c>
      <c r="F35" s="11" t="s">
        <v>1</v>
      </c>
      <c r="G35" s="11" t="s">
        <v>2</v>
      </c>
      <c r="H35" s="11" t="s">
        <v>461</v>
      </c>
      <c r="I35" s="11" t="s">
        <v>3</v>
      </c>
      <c r="J35" s="11" t="s">
        <v>4</v>
      </c>
      <c r="K35" s="11" t="s">
        <v>5</v>
      </c>
      <c r="L35" s="11" t="s">
        <v>6</v>
      </c>
      <c r="M35" s="11" t="s">
        <v>7</v>
      </c>
      <c r="N35" s="11" t="s">
        <v>8</v>
      </c>
      <c r="O35" s="11" t="s">
        <v>10</v>
      </c>
      <c r="P35" s="11" t="s">
        <v>11</v>
      </c>
      <c r="Q35" s="11" t="s">
        <v>563</v>
      </c>
      <c r="R35" s="11" t="s">
        <v>12</v>
      </c>
      <c r="S35" s="11" t="s">
        <v>13</v>
      </c>
      <c r="T35" s="11" t="s">
        <v>9</v>
      </c>
      <c r="U35" s="11" t="s">
        <v>14</v>
      </c>
    </row>
    <row r="36" spans="1:21" x14ac:dyDescent="0.3">
      <c r="A36" s="14" t="s">
        <v>1430</v>
      </c>
      <c r="B36" s="14" t="s">
        <v>1032</v>
      </c>
      <c r="C36" s="1" t="s">
        <v>970</v>
      </c>
      <c r="D36" s="62">
        <v>14</v>
      </c>
      <c r="E36" s="6">
        <v>51.904999999999987</v>
      </c>
      <c r="F36" s="6">
        <v>1.5349999999999999</v>
      </c>
      <c r="G36" s="6">
        <v>1.3578571428571429</v>
      </c>
      <c r="H36" s="6">
        <v>-2.142857142857143E-3</v>
      </c>
      <c r="I36" s="6">
        <v>3.5207142857142855</v>
      </c>
      <c r="J36" s="6">
        <v>7.8871428571428561</v>
      </c>
      <c r="K36" s="6">
        <v>1.5192857142857144</v>
      </c>
      <c r="L36" s="6">
        <v>20.897142857142853</v>
      </c>
      <c r="M36" s="6">
        <v>5.0000000000000018E-3</v>
      </c>
      <c r="N36" s="6"/>
      <c r="O36" s="6">
        <v>8.8328571428571436</v>
      </c>
      <c r="P36" s="6"/>
      <c r="R36" s="1">
        <v>6.9285714285714284E-2</v>
      </c>
      <c r="S36" s="6"/>
      <c r="T36" s="6"/>
      <c r="U36" s="6">
        <v>97.540714285714301</v>
      </c>
    </row>
    <row r="37" spans="1:21" x14ac:dyDescent="0.3">
      <c r="A37" s="14"/>
      <c r="B37" s="14"/>
      <c r="C37" s="1" t="s">
        <v>1018</v>
      </c>
      <c r="E37" s="1">
        <v>63.69</v>
      </c>
      <c r="F37" s="1">
        <v>0.47</v>
      </c>
      <c r="G37" s="1">
        <v>17.93</v>
      </c>
      <c r="I37" s="1">
        <v>0.24</v>
      </c>
      <c r="J37" s="1">
        <v>0.99</v>
      </c>
      <c r="K37" s="1">
        <v>0.2</v>
      </c>
      <c r="L37" s="1">
        <v>2.65</v>
      </c>
      <c r="O37" s="1">
        <v>6.61</v>
      </c>
      <c r="P37" s="1">
        <v>6.34</v>
      </c>
      <c r="Q37" s="1">
        <v>0.05</v>
      </c>
      <c r="U37" s="1">
        <v>99.17</v>
      </c>
    </row>
    <row r="38" spans="1:21" x14ac:dyDescent="0.3">
      <c r="A38" s="14"/>
      <c r="B38" s="14"/>
    </row>
    <row r="39" spans="1:21" s="33" customFormat="1" x14ac:dyDescent="0.3">
      <c r="A39" s="34" t="s">
        <v>16</v>
      </c>
      <c r="B39" s="34" t="s">
        <v>441</v>
      </c>
      <c r="C39" s="34" t="s">
        <v>973</v>
      </c>
      <c r="D39" s="34" t="s">
        <v>1428</v>
      </c>
      <c r="E39" s="34" t="s">
        <v>0</v>
      </c>
      <c r="F39" s="34" t="s">
        <v>1</v>
      </c>
      <c r="G39" s="34" t="s">
        <v>2</v>
      </c>
      <c r="H39" s="34" t="s">
        <v>461</v>
      </c>
      <c r="I39" s="34" t="s">
        <v>3</v>
      </c>
      <c r="J39" s="34" t="s">
        <v>4</v>
      </c>
      <c r="K39" s="34" t="s">
        <v>5</v>
      </c>
      <c r="L39" s="34" t="s">
        <v>6</v>
      </c>
      <c r="M39" s="34" t="s">
        <v>7</v>
      </c>
      <c r="N39" s="34" t="s">
        <v>8</v>
      </c>
      <c r="O39" s="34" t="s">
        <v>10</v>
      </c>
      <c r="P39" s="34" t="s">
        <v>11</v>
      </c>
      <c r="Q39" s="34" t="s">
        <v>563</v>
      </c>
      <c r="R39" s="34" t="s">
        <v>12</v>
      </c>
      <c r="S39" s="34" t="s">
        <v>13</v>
      </c>
      <c r="T39" s="34" t="s">
        <v>9</v>
      </c>
      <c r="U39" s="34" t="s">
        <v>14</v>
      </c>
    </row>
    <row r="40" spans="1:21" s="33" customFormat="1" x14ac:dyDescent="0.3">
      <c r="A40" s="33" t="s">
        <v>981</v>
      </c>
      <c r="B40" s="33" t="s">
        <v>447</v>
      </c>
      <c r="C40" s="33" t="s">
        <v>970</v>
      </c>
      <c r="D40" s="63">
        <v>10</v>
      </c>
      <c r="E40" s="38">
        <v>51.064</v>
      </c>
      <c r="F40" s="38">
        <v>1.343</v>
      </c>
      <c r="G40" s="38">
        <v>1.1270000000000002</v>
      </c>
      <c r="H40" s="38"/>
      <c r="I40" s="38">
        <v>0.76700000000000013</v>
      </c>
      <c r="J40" s="38">
        <v>7.6970000000000001</v>
      </c>
      <c r="K40" s="38">
        <v>1.47</v>
      </c>
      <c r="L40" s="38">
        <v>25.828999999999997</v>
      </c>
      <c r="M40" s="38"/>
      <c r="N40" s="38"/>
      <c r="O40" s="38">
        <v>9.0090000000000003</v>
      </c>
      <c r="P40" s="38">
        <v>8.9999999999999993E-3</v>
      </c>
      <c r="R40" s="38">
        <v>7.3999999999999996E-2</v>
      </c>
      <c r="S40" s="38">
        <v>4.0000000000000001E-3</v>
      </c>
      <c r="T40" s="38">
        <v>1.8820000000000001</v>
      </c>
      <c r="U40" s="38">
        <v>100.27499999999999</v>
      </c>
    </row>
    <row r="41" spans="1:21" s="33" customFormat="1" x14ac:dyDescent="0.3">
      <c r="C41" s="33" t="s">
        <v>1018</v>
      </c>
      <c r="E41" s="48">
        <v>59.5</v>
      </c>
      <c r="F41" s="48">
        <v>0.2</v>
      </c>
      <c r="G41" s="48">
        <v>19.2</v>
      </c>
      <c r="I41" s="48">
        <v>7.0000000000000007E-2</v>
      </c>
      <c r="J41" s="48">
        <v>0.96</v>
      </c>
      <c r="K41" s="48">
        <v>0.27</v>
      </c>
      <c r="L41" s="48">
        <v>3.09</v>
      </c>
      <c r="O41" s="48">
        <v>8.2100000000000009</v>
      </c>
      <c r="P41" s="48">
        <v>5.27</v>
      </c>
      <c r="Q41" s="49">
        <v>0</v>
      </c>
      <c r="U41" s="38">
        <v>96.77</v>
      </c>
    </row>
    <row r="43" spans="1:21" x14ac:dyDescent="0.3">
      <c r="A43" s="11" t="s">
        <v>16</v>
      </c>
      <c r="B43" s="11" t="s">
        <v>441</v>
      </c>
      <c r="C43" s="11" t="s">
        <v>973</v>
      </c>
      <c r="D43" s="11" t="s">
        <v>1428</v>
      </c>
      <c r="E43" s="11" t="s">
        <v>0</v>
      </c>
      <c r="F43" s="11" t="s">
        <v>1</v>
      </c>
      <c r="G43" s="11" t="s">
        <v>2</v>
      </c>
      <c r="H43" s="11" t="s">
        <v>461</v>
      </c>
      <c r="I43" s="11" t="s">
        <v>3</v>
      </c>
      <c r="J43" s="11" t="s">
        <v>4</v>
      </c>
      <c r="K43" s="11" t="s">
        <v>5</v>
      </c>
      <c r="L43" s="11" t="s">
        <v>6</v>
      </c>
      <c r="M43" s="11" t="s">
        <v>7</v>
      </c>
      <c r="N43" s="11" t="s">
        <v>8</v>
      </c>
      <c r="O43" s="11" t="s">
        <v>10</v>
      </c>
      <c r="P43" s="11" t="s">
        <v>11</v>
      </c>
      <c r="Q43" s="11" t="s">
        <v>563</v>
      </c>
      <c r="R43" s="11" t="s">
        <v>12</v>
      </c>
      <c r="S43" s="11" t="s">
        <v>13</v>
      </c>
      <c r="T43" s="11" t="s">
        <v>9</v>
      </c>
      <c r="U43" s="11" t="s">
        <v>14</v>
      </c>
    </row>
    <row r="44" spans="1:21" x14ac:dyDescent="0.3">
      <c r="A44" s="14" t="s">
        <v>982</v>
      </c>
      <c r="B44" s="14" t="s">
        <v>1010</v>
      </c>
      <c r="C44" s="1" t="s">
        <v>952</v>
      </c>
      <c r="D44" s="1">
        <v>2</v>
      </c>
      <c r="E44" s="1">
        <v>50.14</v>
      </c>
      <c r="F44" s="1">
        <v>1.6</v>
      </c>
      <c r="G44" s="1">
        <v>5.34</v>
      </c>
      <c r="I44" s="1">
        <v>1.05</v>
      </c>
      <c r="J44" s="1">
        <v>0.88</v>
      </c>
      <c r="K44" s="1">
        <v>3.06</v>
      </c>
      <c r="L44" s="1">
        <v>25.33</v>
      </c>
      <c r="O44" s="1">
        <v>7.085</v>
      </c>
      <c r="P44" s="1">
        <v>2.61</v>
      </c>
      <c r="R44" s="1">
        <v>0.7</v>
      </c>
      <c r="S44" s="1">
        <v>0.04</v>
      </c>
      <c r="T44" s="1">
        <v>1.56</v>
      </c>
      <c r="U44" s="1">
        <v>99.39</v>
      </c>
    </row>
    <row r="45" spans="1:21" x14ac:dyDescent="0.3">
      <c r="C45" s="1" t="s">
        <v>970</v>
      </c>
      <c r="D45" s="62">
        <v>9</v>
      </c>
      <c r="E45" s="6">
        <v>49.795555555555552</v>
      </c>
      <c r="F45" s="6">
        <v>2.1944444444444446</v>
      </c>
      <c r="G45" s="6">
        <v>1.9000000000000001</v>
      </c>
      <c r="H45" s="6">
        <v>5.0000000000000001E-3</v>
      </c>
      <c r="I45" s="6">
        <v>0.74111111111111105</v>
      </c>
      <c r="J45" s="6">
        <v>3.4955555555555557</v>
      </c>
      <c r="K45" s="6">
        <v>2.5844444444444452</v>
      </c>
      <c r="L45" s="6">
        <v>24.616666666666667</v>
      </c>
      <c r="M45" s="6">
        <v>0.03</v>
      </c>
      <c r="N45" s="6"/>
      <c r="O45" s="6">
        <v>9.7822222222222237</v>
      </c>
      <c r="P45" s="6">
        <v>0.87800000000000011</v>
      </c>
      <c r="R45" s="1">
        <v>0.32777777777777778</v>
      </c>
      <c r="S45" s="6">
        <v>1.9999999999999997E-2</v>
      </c>
      <c r="T45" s="6">
        <v>1.6920000000000002</v>
      </c>
      <c r="U45" s="6">
        <v>96.89</v>
      </c>
    </row>
    <row r="46" spans="1:21" x14ac:dyDescent="0.3">
      <c r="C46" s="1" t="s">
        <v>968</v>
      </c>
      <c r="D46" s="1">
        <v>4</v>
      </c>
      <c r="E46" s="6">
        <v>51.87</v>
      </c>
      <c r="F46" s="6">
        <v>2.7650000000000001</v>
      </c>
      <c r="G46" s="6">
        <v>1.8975</v>
      </c>
      <c r="H46" s="6">
        <v>-2.5000000000000001E-3</v>
      </c>
      <c r="I46" s="6">
        <v>0.43499999999999994</v>
      </c>
      <c r="J46" s="6">
        <v>3.5774999999999997</v>
      </c>
      <c r="K46" s="6">
        <v>1.5325</v>
      </c>
      <c r="L46" s="6">
        <v>22.375</v>
      </c>
      <c r="M46" s="6">
        <v>0.02</v>
      </c>
      <c r="N46" s="6"/>
      <c r="O46" s="6">
        <v>10.6875</v>
      </c>
      <c r="P46" s="6"/>
      <c r="R46" s="6">
        <v>8.5000000000000006E-2</v>
      </c>
      <c r="S46" s="6"/>
      <c r="T46" s="6"/>
      <c r="U46" s="6">
        <v>95.245000000000005</v>
      </c>
    </row>
    <row r="47" spans="1:21" x14ac:dyDescent="0.3">
      <c r="C47" s="1" t="s">
        <v>951</v>
      </c>
      <c r="D47" s="1">
        <v>3</v>
      </c>
      <c r="E47" s="6">
        <v>64.910000000000011</v>
      </c>
      <c r="G47" s="6">
        <v>18.946666666666669</v>
      </c>
      <c r="H47" s="6"/>
      <c r="I47" s="6"/>
      <c r="J47" s="6">
        <v>0.04</v>
      </c>
      <c r="K47" s="6"/>
      <c r="L47" s="6">
        <v>0.15333333333333332</v>
      </c>
      <c r="M47" s="6">
        <v>2.6666666666666668E-2</v>
      </c>
      <c r="N47" s="6">
        <v>1.3333333333333334E-2</v>
      </c>
      <c r="O47" s="6">
        <v>1.1399999999999999</v>
      </c>
      <c r="P47" s="6">
        <v>15.13</v>
      </c>
      <c r="R47" s="6"/>
      <c r="S47" s="6"/>
      <c r="T47" s="6"/>
      <c r="U47" s="6">
        <v>100.36666666666667</v>
      </c>
    </row>
    <row r="48" spans="1:21" x14ac:dyDescent="0.3">
      <c r="C48" s="1" t="s">
        <v>449</v>
      </c>
      <c r="D48" s="1">
        <v>2</v>
      </c>
      <c r="E48" s="6">
        <v>66.474999999999994</v>
      </c>
      <c r="G48" s="6">
        <v>19.875</v>
      </c>
      <c r="H48" s="6"/>
      <c r="I48" s="6"/>
      <c r="J48" s="6">
        <v>6.0000000000000005E-2</v>
      </c>
      <c r="K48" s="6"/>
      <c r="L48" s="6">
        <v>6.5000000000000002E-2</v>
      </c>
      <c r="M48" s="6">
        <v>4.4999999999999998E-2</v>
      </c>
      <c r="N48" s="6">
        <v>-5.0000000000000001E-3</v>
      </c>
      <c r="O48" s="6">
        <v>7.5250000000000004</v>
      </c>
      <c r="P48" s="6">
        <v>6.2249999999999996</v>
      </c>
      <c r="R48" s="6"/>
      <c r="S48" s="6"/>
      <c r="T48" s="6"/>
      <c r="U48" s="6">
        <v>100.27</v>
      </c>
    </row>
    <row r="49" spans="1:21" x14ac:dyDescent="0.3">
      <c r="C49" s="1" t="s">
        <v>583</v>
      </c>
      <c r="D49" s="1">
        <v>4</v>
      </c>
      <c r="E49" s="6">
        <v>53.324999999999996</v>
      </c>
      <c r="F49" s="6"/>
      <c r="G49" s="6">
        <v>27.7925</v>
      </c>
      <c r="H49" s="6"/>
      <c r="I49" s="6"/>
      <c r="J49" s="6">
        <v>4.2500000000000003E-2</v>
      </c>
      <c r="K49" s="6"/>
      <c r="L49" s="6">
        <v>0.13</v>
      </c>
      <c r="M49" s="6">
        <v>1.4999999999999999E-2</v>
      </c>
      <c r="N49" s="6">
        <v>-2.5000000000000005E-3</v>
      </c>
      <c r="O49" s="6">
        <v>12.467500000000001</v>
      </c>
      <c r="P49" s="6">
        <v>3.7499999999999999E-2</v>
      </c>
      <c r="R49" s="6"/>
      <c r="S49" s="6"/>
      <c r="T49" s="6"/>
      <c r="U49" s="6">
        <v>93.814999999999998</v>
      </c>
    </row>
    <row r="50" spans="1:21" x14ac:dyDescent="0.3">
      <c r="C50" s="1" t="s">
        <v>1018</v>
      </c>
      <c r="E50" s="45">
        <v>57.96</v>
      </c>
      <c r="F50" s="45">
        <v>0.17</v>
      </c>
      <c r="G50" s="45">
        <v>19.5</v>
      </c>
      <c r="I50" s="45">
        <v>0.11</v>
      </c>
      <c r="J50" s="45">
        <v>0.46</v>
      </c>
      <c r="K50" s="45">
        <v>0.28999999999999998</v>
      </c>
      <c r="L50" s="45">
        <v>2.67</v>
      </c>
      <c r="O50" s="45">
        <v>9.1199999999999992</v>
      </c>
      <c r="P50" s="45">
        <v>5.01</v>
      </c>
      <c r="Q50" s="61">
        <v>0.01</v>
      </c>
      <c r="U50" s="6">
        <v>95.300000000000011</v>
      </c>
    </row>
    <row r="52" spans="1:21" s="33" customFormat="1" x14ac:dyDescent="0.3">
      <c r="A52" s="34" t="s">
        <v>16</v>
      </c>
      <c r="B52" s="34" t="s">
        <v>441</v>
      </c>
      <c r="C52" s="34" t="s">
        <v>973</v>
      </c>
      <c r="D52" s="34" t="s">
        <v>1428</v>
      </c>
      <c r="E52" s="34" t="s">
        <v>0</v>
      </c>
      <c r="F52" s="34" t="s">
        <v>1</v>
      </c>
      <c r="G52" s="34" t="s">
        <v>2</v>
      </c>
      <c r="H52" s="34" t="s">
        <v>461</v>
      </c>
      <c r="I52" s="34" t="s">
        <v>3</v>
      </c>
      <c r="J52" s="34" t="s">
        <v>4</v>
      </c>
      <c r="K52" s="34" t="s">
        <v>5</v>
      </c>
      <c r="L52" s="34" t="s">
        <v>6</v>
      </c>
      <c r="M52" s="34" t="s">
        <v>7</v>
      </c>
      <c r="N52" s="34" t="s">
        <v>8</v>
      </c>
      <c r="O52" s="34" t="s">
        <v>10</v>
      </c>
      <c r="P52" s="34" t="s">
        <v>11</v>
      </c>
      <c r="Q52" s="34" t="s">
        <v>563</v>
      </c>
      <c r="R52" s="34" t="s">
        <v>12</v>
      </c>
      <c r="S52" s="34" t="s">
        <v>13</v>
      </c>
      <c r="T52" s="34" t="s">
        <v>9</v>
      </c>
      <c r="U52" s="34" t="s">
        <v>14</v>
      </c>
    </row>
    <row r="53" spans="1:21" s="33" customFormat="1" x14ac:dyDescent="0.3">
      <c r="A53" s="36" t="s">
        <v>983</v>
      </c>
      <c r="B53" s="36" t="s">
        <v>457</v>
      </c>
      <c r="C53" s="33" t="s">
        <v>970</v>
      </c>
      <c r="D53" s="63">
        <v>5</v>
      </c>
      <c r="E53" s="38">
        <v>51.936</v>
      </c>
      <c r="F53" s="38">
        <v>0.22599999999999998</v>
      </c>
      <c r="G53" s="38">
        <v>0.7420000000000001</v>
      </c>
      <c r="H53" s="38">
        <v>-0.01</v>
      </c>
      <c r="I53" s="38">
        <v>0.46199999999999991</v>
      </c>
      <c r="J53" s="38">
        <v>5.258</v>
      </c>
      <c r="K53" s="38">
        <v>0.57999999999999996</v>
      </c>
      <c r="L53" s="38">
        <v>28.828000000000003</v>
      </c>
      <c r="M53" s="38">
        <v>1.6666666666666666E-2</v>
      </c>
      <c r="N53" s="38"/>
      <c r="O53" s="38">
        <v>10.483999999999998</v>
      </c>
      <c r="P53" s="38">
        <v>0.01</v>
      </c>
      <c r="R53" s="33">
        <v>0.11399999999999999</v>
      </c>
      <c r="S53" s="38">
        <v>0</v>
      </c>
      <c r="T53" s="38">
        <v>1.835</v>
      </c>
      <c r="U53" s="38">
        <v>99.385999999999996</v>
      </c>
    </row>
    <row r="54" spans="1:21" s="33" customFormat="1" x14ac:dyDescent="0.3">
      <c r="C54" s="33" t="s">
        <v>968</v>
      </c>
      <c r="D54" s="63">
        <v>15</v>
      </c>
      <c r="E54" s="38">
        <v>52.781333333333329</v>
      </c>
      <c r="F54" s="38">
        <v>0.60066666666666668</v>
      </c>
      <c r="G54" s="38">
        <v>1.1060000000000001</v>
      </c>
      <c r="H54" s="38">
        <v>-1.25E-3</v>
      </c>
      <c r="I54" s="38">
        <v>3.9333333333333338E-2</v>
      </c>
      <c r="J54" s="38">
        <v>0.68266666666666664</v>
      </c>
      <c r="K54" s="38">
        <v>0.19933333333333333</v>
      </c>
      <c r="L54" s="38">
        <v>29.628</v>
      </c>
      <c r="M54" s="38">
        <v>1.7500000000000002E-2</v>
      </c>
      <c r="N54" s="38"/>
      <c r="O54" s="38">
        <v>13.238000000000001</v>
      </c>
      <c r="P54" s="38">
        <v>4.2857142857142859E-3</v>
      </c>
      <c r="R54" s="33">
        <v>0.13066666666666665</v>
      </c>
      <c r="S54" s="38">
        <v>1.4285714285714286E-3</v>
      </c>
      <c r="T54" s="38">
        <v>1.8385714285714285</v>
      </c>
      <c r="U54" s="38">
        <v>99.278666666666652</v>
      </c>
    </row>
    <row r="55" spans="1:21" s="33" customFormat="1" x14ac:dyDescent="0.3">
      <c r="C55" s="33" t="s">
        <v>1018</v>
      </c>
      <c r="E55" s="50">
        <v>55.7</v>
      </c>
      <c r="F55" s="50">
        <v>0.1</v>
      </c>
      <c r="G55" s="50">
        <v>19.04</v>
      </c>
      <c r="I55" s="50">
        <v>0.24</v>
      </c>
      <c r="J55" s="50">
        <v>1.53</v>
      </c>
      <c r="K55" s="50">
        <v>0.23</v>
      </c>
      <c r="L55" s="50">
        <v>5.16</v>
      </c>
      <c r="O55" s="50">
        <v>7.4</v>
      </c>
      <c r="P55" s="50">
        <v>4.9800000000000004</v>
      </c>
      <c r="Q55" s="51">
        <v>7.0000000000000007E-2</v>
      </c>
      <c r="U55" s="38">
        <v>94.45</v>
      </c>
    </row>
    <row r="57" spans="1:21" x14ac:dyDescent="0.3">
      <c r="A57" s="11" t="s">
        <v>16</v>
      </c>
      <c r="B57" s="11" t="s">
        <v>441</v>
      </c>
      <c r="C57" s="11" t="s">
        <v>973</v>
      </c>
      <c r="D57" s="11" t="s">
        <v>1428</v>
      </c>
      <c r="E57" s="11" t="s">
        <v>0</v>
      </c>
      <c r="F57" s="11" t="s">
        <v>1</v>
      </c>
      <c r="G57" s="11" t="s">
        <v>2</v>
      </c>
      <c r="H57" s="11" t="s">
        <v>461</v>
      </c>
      <c r="I57" s="11" t="s">
        <v>3</v>
      </c>
      <c r="J57" s="11" t="s">
        <v>4</v>
      </c>
      <c r="K57" s="11" t="s">
        <v>5</v>
      </c>
      <c r="L57" s="11" t="s">
        <v>6</v>
      </c>
      <c r="M57" s="11" t="s">
        <v>7</v>
      </c>
      <c r="N57" s="11" t="s">
        <v>8</v>
      </c>
      <c r="O57" s="11" t="s">
        <v>10</v>
      </c>
      <c r="P57" s="11" t="s">
        <v>11</v>
      </c>
      <c r="Q57" s="11" t="s">
        <v>563</v>
      </c>
      <c r="R57" s="11" t="s">
        <v>12</v>
      </c>
      <c r="S57" s="11" t="s">
        <v>13</v>
      </c>
      <c r="T57" s="11" t="s">
        <v>9</v>
      </c>
      <c r="U57" s="11" t="s">
        <v>14</v>
      </c>
    </row>
    <row r="58" spans="1:21" x14ac:dyDescent="0.3">
      <c r="A58" s="14" t="s">
        <v>984</v>
      </c>
      <c r="B58" s="14" t="s">
        <v>460</v>
      </c>
      <c r="C58" s="1" t="s">
        <v>456</v>
      </c>
      <c r="D58" s="62">
        <v>10</v>
      </c>
      <c r="E58" s="6">
        <v>39.176000000000002</v>
      </c>
      <c r="F58" s="6">
        <v>3.0830000000000002</v>
      </c>
      <c r="G58" s="6">
        <v>10.611000000000001</v>
      </c>
      <c r="H58" s="6"/>
      <c r="I58" s="6">
        <v>5.29</v>
      </c>
      <c r="J58" s="6">
        <v>10.759</v>
      </c>
      <c r="K58" s="6">
        <v>0.67400000000000004</v>
      </c>
      <c r="L58" s="6">
        <v>23.360000000000003</v>
      </c>
      <c r="M58" s="6"/>
      <c r="N58" s="6"/>
      <c r="O58" s="6">
        <v>2.802</v>
      </c>
      <c r="P58" s="6">
        <v>1.536</v>
      </c>
      <c r="R58" s="6">
        <v>1.173</v>
      </c>
      <c r="S58" s="6">
        <v>6.3999999999999987E-2</v>
      </c>
      <c r="T58" s="6"/>
      <c r="U58" s="6">
        <v>98.657999999999987</v>
      </c>
    </row>
    <row r="59" spans="1:21" x14ac:dyDescent="0.3">
      <c r="C59" s="1" t="s">
        <v>955</v>
      </c>
      <c r="D59" s="62">
        <v>2</v>
      </c>
      <c r="E59" s="6">
        <v>34.635000000000005</v>
      </c>
      <c r="F59" s="6">
        <v>6.58</v>
      </c>
      <c r="G59" s="6">
        <v>13.055</v>
      </c>
      <c r="H59" s="6"/>
      <c r="I59" s="6">
        <v>6.875</v>
      </c>
      <c r="J59" s="6">
        <v>1.4999999999999999E-2</v>
      </c>
      <c r="K59" s="6">
        <v>0.53500000000000003</v>
      </c>
      <c r="L59" s="6">
        <v>24.105</v>
      </c>
      <c r="M59" s="6"/>
      <c r="N59" s="6"/>
      <c r="O59" s="6">
        <v>0.56499999999999995</v>
      </c>
      <c r="P59" s="6">
        <v>8.8049999999999997</v>
      </c>
      <c r="R59" s="6">
        <v>1.45</v>
      </c>
      <c r="S59" s="6">
        <v>5.5E-2</v>
      </c>
      <c r="T59" s="6"/>
      <c r="U59" s="6">
        <v>96.69</v>
      </c>
    </row>
    <row r="60" spans="1:21" x14ac:dyDescent="0.3">
      <c r="C60" s="1" t="s">
        <v>971</v>
      </c>
      <c r="D60" s="62">
        <v>1</v>
      </c>
      <c r="E60" s="6">
        <v>48.26</v>
      </c>
      <c r="F60" s="6">
        <v>0.39</v>
      </c>
      <c r="G60" s="6">
        <v>1.41</v>
      </c>
      <c r="H60" s="6"/>
      <c r="I60" s="6">
        <v>3.85</v>
      </c>
      <c r="J60" s="6">
        <v>20.07</v>
      </c>
      <c r="K60" s="6">
        <v>1.3</v>
      </c>
      <c r="L60" s="6">
        <v>21.12</v>
      </c>
      <c r="M60" s="6"/>
      <c r="N60" s="6"/>
      <c r="O60" s="6">
        <v>1.48</v>
      </c>
      <c r="P60" s="6">
        <v>0</v>
      </c>
      <c r="R60" s="6">
        <v>0.09</v>
      </c>
      <c r="S60" s="6">
        <v>0</v>
      </c>
      <c r="T60" s="6"/>
      <c r="U60" s="6">
        <v>97.96</v>
      </c>
    </row>
    <row r="61" spans="1:21" x14ac:dyDescent="0.3">
      <c r="C61" s="1" t="s">
        <v>452</v>
      </c>
      <c r="D61" s="62">
        <v>2</v>
      </c>
      <c r="E61" s="6">
        <v>46.704999999999998</v>
      </c>
      <c r="F61" s="6"/>
      <c r="G61" s="6">
        <v>32.58</v>
      </c>
      <c r="H61" s="6"/>
      <c r="I61" s="6"/>
      <c r="J61" s="6">
        <v>0.2</v>
      </c>
      <c r="K61" s="6"/>
      <c r="L61" s="6">
        <v>0.44</v>
      </c>
      <c r="M61" s="6">
        <v>0.01</v>
      </c>
      <c r="N61" s="6">
        <v>-1.4999999999999999E-2</v>
      </c>
      <c r="O61" s="6">
        <v>16.555</v>
      </c>
      <c r="P61" s="6">
        <v>3.89</v>
      </c>
      <c r="R61" s="6"/>
      <c r="S61" s="6"/>
      <c r="T61" s="6">
        <v>0</v>
      </c>
      <c r="U61" s="6">
        <v>100.38499999999999</v>
      </c>
    </row>
    <row r="62" spans="1:21" x14ac:dyDescent="0.3">
      <c r="A62" s="14" t="s">
        <v>1025</v>
      </c>
      <c r="C62" s="1" t="s">
        <v>1018</v>
      </c>
      <c r="E62" s="43">
        <v>58.3</v>
      </c>
      <c r="F62" s="43">
        <v>0.39</v>
      </c>
      <c r="G62" s="43">
        <v>19.600000000000001</v>
      </c>
      <c r="I62" s="43">
        <v>0.27</v>
      </c>
      <c r="J62" s="43">
        <v>1.76</v>
      </c>
      <c r="K62" s="43">
        <v>0.12</v>
      </c>
      <c r="L62" s="43">
        <v>3.99</v>
      </c>
      <c r="O62" s="43">
        <v>6.13</v>
      </c>
      <c r="P62" s="43">
        <v>6.4</v>
      </c>
      <c r="Q62" s="43">
        <v>0.1</v>
      </c>
      <c r="U62" s="6">
        <v>97.059999999999988</v>
      </c>
    </row>
    <row r="64" spans="1:21" s="33" customFormat="1" x14ac:dyDescent="0.3">
      <c r="A64" s="34" t="s">
        <v>16</v>
      </c>
      <c r="B64" s="34" t="s">
        <v>441</v>
      </c>
      <c r="C64" s="34" t="s">
        <v>973</v>
      </c>
      <c r="D64" s="34" t="s">
        <v>1428</v>
      </c>
      <c r="E64" s="34" t="s">
        <v>0</v>
      </c>
      <c r="F64" s="34" t="s">
        <v>1</v>
      </c>
      <c r="G64" s="34" t="s">
        <v>2</v>
      </c>
      <c r="H64" s="34" t="s">
        <v>461</v>
      </c>
      <c r="I64" s="34" t="s">
        <v>3</v>
      </c>
      <c r="J64" s="34" t="s">
        <v>4</v>
      </c>
      <c r="K64" s="34" t="s">
        <v>5</v>
      </c>
      <c r="L64" s="34" t="s">
        <v>6</v>
      </c>
      <c r="M64" s="34" t="s">
        <v>7</v>
      </c>
      <c r="N64" s="34" t="s">
        <v>8</v>
      </c>
      <c r="O64" s="34" t="s">
        <v>10</v>
      </c>
      <c r="P64" s="34" t="s">
        <v>11</v>
      </c>
      <c r="Q64" s="34" t="s">
        <v>563</v>
      </c>
      <c r="R64" s="34" t="s">
        <v>12</v>
      </c>
      <c r="S64" s="34" t="s">
        <v>13</v>
      </c>
      <c r="T64" s="34" t="s">
        <v>9</v>
      </c>
      <c r="U64" s="34" t="s">
        <v>14</v>
      </c>
    </row>
    <row r="65" spans="1:24" s="33" customFormat="1" x14ac:dyDescent="0.3">
      <c r="A65" s="36" t="s">
        <v>985</v>
      </c>
      <c r="B65" s="36" t="s">
        <v>1011</v>
      </c>
      <c r="C65" s="33" t="s">
        <v>951</v>
      </c>
      <c r="D65" s="33">
        <v>6</v>
      </c>
      <c r="E65" s="38">
        <v>64.201666666666668</v>
      </c>
      <c r="G65" s="38">
        <v>18.863333333333333</v>
      </c>
      <c r="H65" s="38"/>
      <c r="I65" s="38"/>
      <c r="J65" s="38">
        <v>-1.6666666666666668E-3</v>
      </c>
      <c r="K65" s="38"/>
      <c r="L65" s="38">
        <v>0.30499999999999999</v>
      </c>
      <c r="M65" s="38">
        <v>0.02</v>
      </c>
      <c r="N65" s="38">
        <v>3.3333333333333327E-3</v>
      </c>
      <c r="O65" s="38">
        <v>0.76333333333333331</v>
      </c>
      <c r="P65" s="38">
        <v>16.088333333333335</v>
      </c>
      <c r="R65" s="38"/>
      <c r="S65" s="38"/>
      <c r="T65" s="38"/>
      <c r="U65" s="38">
        <v>100.24666666666667</v>
      </c>
    </row>
    <row r="66" spans="1:24" s="33" customFormat="1" x14ac:dyDescent="0.3">
      <c r="A66" s="36"/>
      <c r="B66" s="36"/>
      <c r="C66" s="33" t="s">
        <v>886</v>
      </c>
      <c r="D66" s="33">
        <v>5</v>
      </c>
      <c r="E66" s="38">
        <v>45.731999999999999</v>
      </c>
      <c r="F66" s="38"/>
      <c r="G66" s="38">
        <v>30.865999999999996</v>
      </c>
      <c r="H66" s="38"/>
      <c r="I66" s="38"/>
      <c r="J66" s="38">
        <v>4.0000000000000001E-3</v>
      </c>
      <c r="K66" s="38"/>
      <c r="L66" s="38">
        <v>1.3119999999999998</v>
      </c>
      <c r="M66" s="38">
        <v>6.0000000000000001E-3</v>
      </c>
      <c r="N66" s="38">
        <v>0</v>
      </c>
      <c r="O66" s="38">
        <v>16.225999999999999</v>
      </c>
      <c r="P66" s="38">
        <v>4.8579999999999997</v>
      </c>
      <c r="R66" s="38"/>
      <c r="S66" s="38"/>
      <c r="T66" s="38"/>
      <c r="U66" s="38">
        <v>99.012</v>
      </c>
    </row>
    <row r="67" spans="1:24" s="33" customFormat="1" x14ac:dyDescent="0.3">
      <c r="C67" s="33" t="s">
        <v>584</v>
      </c>
      <c r="D67" s="33">
        <v>1</v>
      </c>
      <c r="E67" s="33">
        <v>37.630000000000003</v>
      </c>
      <c r="G67" s="33">
        <v>31.96</v>
      </c>
      <c r="J67" s="33">
        <v>0.01</v>
      </c>
      <c r="L67" s="33">
        <v>0.62</v>
      </c>
      <c r="M67" s="33">
        <v>0.01</v>
      </c>
      <c r="N67" s="33">
        <v>-0.01</v>
      </c>
      <c r="O67" s="33">
        <v>25.32</v>
      </c>
      <c r="P67" s="33">
        <v>0.02</v>
      </c>
      <c r="U67" s="33">
        <v>95.56</v>
      </c>
    </row>
    <row r="68" spans="1:24" s="33" customFormat="1" x14ac:dyDescent="0.3">
      <c r="D68" s="34" t="s">
        <v>1428</v>
      </c>
      <c r="E68" s="34" t="s">
        <v>0</v>
      </c>
      <c r="F68" s="34" t="s">
        <v>633</v>
      </c>
      <c r="G68" s="34" t="s">
        <v>668</v>
      </c>
      <c r="H68" s="34" t="s">
        <v>634</v>
      </c>
      <c r="I68" s="34" t="s">
        <v>635</v>
      </c>
      <c r="J68" s="34" t="s">
        <v>636</v>
      </c>
      <c r="K68" s="34" t="s">
        <v>637</v>
      </c>
      <c r="L68" s="34" t="s">
        <v>638</v>
      </c>
      <c r="M68" s="34" t="s">
        <v>639</v>
      </c>
      <c r="N68" s="34" t="s">
        <v>640</v>
      </c>
      <c r="O68" s="34" t="s">
        <v>4</v>
      </c>
      <c r="P68" s="34" t="s">
        <v>5</v>
      </c>
      <c r="Q68" s="34" t="s">
        <v>6</v>
      </c>
      <c r="R68" s="34" t="s">
        <v>8</v>
      </c>
      <c r="S68" s="34" t="s">
        <v>10</v>
      </c>
      <c r="T68" s="34" t="s">
        <v>11</v>
      </c>
      <c r="U68" s="34" t="s">
        <v>563</v>
      </c>
      <c r="V68" s="34" t="s">
        <v>12</v>
      </c>
      <c r="W68" s="34" t="s">
        <v>13</v>
      </c>
      <c r="X68" s="34" t="s">
        <v>14</v>
      </c>
    </row>
    <row r="69" spans="1:24" s="33" customFormat="1" x14ac:dyDescent="0.3">
      <c r="C69" s="33" t="s">
        <v>962</v>
      </c>
      <c r="D69" s="39">
        <v>1</v>
      </c>
      <c r="E69" s="39">
        <v>39.93</v>
      </c>
      <c r="F69" s="39">
        <v>20.11</v>
      </c>
      <c r="H69" s="39">
        <v>0.06</v>
      </c>
      <c r="I69" s="39">
        <v>0.04</v>
      </c>
      <c r="J69" s="39">
        <v>1.29</v>
      </c>
      <c r="K69" s="39">
        <v>2.4500000000000002</v>
      </c>
      <c r="L69" s="39">
        <v>0.53</v>
      </c>
      <c r="M69" s="39">
        <v>0.25</v>
      </c>
      <c r="N69" s="39">
        <v>0.27</v>
      </c>
      <c r="O69" s="39">
        <v>6.04</v>
      </c>
      <c r="P69" s="39">
        <v>0.93</v>
      </c>
      <c r="Q69" s="39">
        <v>1.57</v>
      </c>
      <c r="R69" s="39">
        <v>0.1</v>
      </c>
      <c r="S69" s="39">
        <v>2.23</v>
      </c>
      <c r="T69" s="39">
        <v>0.87</v>
      </c>
      <c r="V69" s="39">
        <v>0.3</v>
      </c>
      <c r="X69" s="39">
        <v>76.97</v>
      </c>
    </row>
    <row r="70" spans="1:24" s="33" customFormat="1" x14ac:dyDescent="0.3">
      <c r="C70" s="33" t="s">
        <v>986</v>
      </c>
      <c r="D70" s="33">
        <v>6</v>
      </c>
      <c r="E70" s="38">
        <v>12.353333333333333</v>
      </c>
      <c r="F70" s="38"/>
      <c r="G70" s="38"/>
      <c r="H70" s="38">
        <v>0.27833333333333332</v>
      </c>
      <c r="I70" s="38"/>
      <c r="J70" s="38">
        <v>13.443333333333333</v>
      </c>
      <c r="K70" s="38">
        <v>21.395</v>
      </c>
      <c r="L70" s="38">
        <v>5.3033333333333337</v>
      </c>
      <c r="M70" s="38">
        <v>1.8666666666666665</v>
      </c>
      <c r="N70" s="38">
        <v>2.311666666666667</v>
      </c>
      <c r="O70" s="38"/>
      <c r="P70" s="38"/>
      <c r="Q70" s="38"/>
      <c r="R70" s="38"/>
      <c r="S70" s="38"/>
      <c r="T70" s="38"/>
      <c r="U70" s="38"/>
      <c r="V70" s="38">
        <v>5.4549999999999992</v>
      </c>
      <c r="W70" s="38"/>
      <c r="X70" s="38">
        <v>62.403333333333336</v>
      </c>
    </row>
    <row r="71" spans="1:24" s="33" customFormat="1" x14ac:dyDescent="0.3">
      <c r="C71" s="33" t="s">
        <v>977</v>
      </c>
      <c r="D71" s="63">
        <v>6</v>
      </c>
      <c r="E71" s="38">
        <v>12.536666666666667</v>
      </c>
      <c r="F71" s="38"/>
      <c r="G71" s="38"/>
      <c r="H71" s="38"/>
      <c r="I71" s="38"/>
      <c r="J71" s="38">
        <v>14.371666666666664</v>
      </c>
      <c r="K71" s="38">
        <v>23.974999999999998</v>
      </c>
      <c r="L71" s="38">
        <v>5.583333333333333</v>
      </c>
      <c r="M71" s="38">
        <v>1.4433333333333331</v>
      </c>
      <c r="N71" s="38">
        <v>2.2016666666666662</v>
      </c>
      <c r="O71" s="38"/>
      <c r="P71" s="38"/>
      <c r="Q71" s="38"/>
      <c r="R71" s="38"/>
      <c r="S71" s="38"/>
      <c r="T71" s="38"/>
      <c r="U71" s="38">
        <v>14.88</v>
      </c>
      <c r="V71" s="38">
        <v>0.72333333333333327</v>
      </c>
      <c r="W71" s="38"/>
      <c r="X71" s="38">
        <v>75.715000000000003</v>
      </c>
    </row>
    <row r="73" spans="1:24" x14ac:dyDescent="0.3">
      <c r="A73" s="11" t="s">
        <v>16</v>
      </c>
      <c r="B73" s="11" t="s">
        <v>441</v>
      </c>
      <c r="C73" s="11" t="s">
        <v>973</v>
      </c>
      <c r="D73" s="11" t="s">
        <v>1428</v>
      </c>
      <c r="E73" s="11" t="s">
        <v>0</v>
      </c>
      <c r="F73" s="11" t="s">
        <v>1</v>
      </c>
      <c r="G73" s="11" t="s">
        <v>2</v>
      </c>
      <c r="H73" s="11" t="s">
        <v>461</v>
      </c>
      <c r="I73" s="11" t="s">
        <v>3</v>
      </c>
      <c r="J73" s="11" t="s">
        <v>4</v>
      </c>
      <c r="K73" s="11" t="s">
        <v>5</v>
      </c>
      <c r="L73" s="11" t="s">
        <v>6</v>
      </c>
      <c r="M73" s="11" t="s">
        <v>7</v>
      </c>
      <c r="N73" s="11" t="s">
        <v>8</v>
      </c>
      <c r="O73" s="11" t="s">
        <v>10</v>
      </c>
      <c r="P73" s="11" t="s">
        <v>11</v>
      </c>
      <c r="Q73" s="11" t="s">
        <v>563</v>
      </c>
      <c r="R73" s="11" t="s">
        <v>12</v>
      </c>
      <c r="S73" s="11" t="s">
        <v>13</v>
      </c>
      <c r="T73" s="11" t="s">
        <v>9</v>
      </c>
      <c r="U73" s="11" t="s">
        <v>14</v>
      </c>
    </row>
    <row r="74" spans="1:24" x14ac:dyDescent="0.3">
      <c r="A74" s="14" t="s">
        <v>987</v>
      </c>
      <c r="B74" s="14" t="s">
        <v>1012</v>
      </c>
      <c r="C74" s="59" t="s">
        <v>971</v>
      </c>
      <c r="D74" s="1">
        <v>10</v>
      </c>
      <c r="E74" s="31">
        <v>50.748000000000005</v>
      </c>
      <c r="F74" s="31">
        <v>0.52400000000000013</v>
      </c>
      <c r="G74" s="31">
        <v>1.5009999999999999</v>
      </c>
      <c r="H74" s="31">
        <v>-3.0000000000000001E-3</v>
      </c>
      <c r="I74" s="31">
        <v>8.9929999999999986</v>
      </c>
      <c r="J74" s="31">
        <v>20.929000000000002</v>
      </c>
      <c r="K74" s="31">
        <v>1.4019999999999999</v>
      </c>
      <c r="L74" s="31">
        <v>15.09</v>
      </c>
      <c r="M74" s="31">
        <v>1.4000000000000002E-2</v>
      </c>
      <c r="N74" s="31"/>
      <c r="O74" s="31">
        <v>1.054</v>
      </c>
      <c r="P74" s="31"/>
      <c r="Q74" s="6"/>
      <c r="R74" s="31">
        <v>3.1E-2</v>
      </c>
      <c r="S74" s="31"/>
      <c r="T74" s="31"/>
      <c r="U74" s="31">
        <v>100.28999999999999</v>
      </c>
    </row>
    <row r="75" spans="1:24" x14ac:dyDescent="0.3">
      <c r="A75" s="14"/>
      <c r="B75" s="14"/>
      <c r="C75" s="59" t="s">
        <v>969</v>
      </c>
      <c r="D75" s="1">
        <v>2</v>
      </c>
      <c r="E75" s="31">
        <v>50.900000000000006</v>
      </c>
      <c r="F75" s="31">
        <v>0.85499999999999998</v>
      </c>
      <c r="G75" s="31">
        <v>2.5350000000000001</v>
      </c>
      <c r="H75" s="31">
        <v>0</v>
      </c>
      <c r="I75" s="31">
        <v>11.715</v>
      </c>
      <c r="J75" s="31">
        <v>21.200000000000003</v>
      </c>
      <c r="K75" s="31">
        <v>0.8</v>
      </c>
      <c r="L75" s="31">
        <v>11.21</v>
      </c>
      <c r="M75" s="31">
        <v>1.4999999999999999E-2</v>
      </c>
      <c r="N75" s="31"/>
      <c r="O75" s="31">
        <v>1.105</v>
      </c>
      <c r="P75" s="31"/>
      <c r="Q75" s="6"/>
      <c r="R75" s="31">
        <v>2.5000000000000001E-2</v>
      </c>
      <c r="S75" s="31"/>
      <c r="T75" s="31"/>
      <c r="U75" s="31">
        <v>100.37</v>
      </c>
    </row>
    <row r="76" spans="1:24" x14ac:dyDescent="0.3">
      <c r="A76" s="14"/>
      <c r="B76" s="14"/>
      <c r="C76" s="59" t="s">
        <v>970</v>
      </c>
      <c r="D76" s="1">
        <v>2</v>
      </c>
      <c r="E76" s="31">
        <v>49.784999999999997</v>
      </c>
      <c r="F76" s="31">
        <v>0.73499999999999999</v>
      </c>
      <c r="G76" s="31">
        <v>1.4249999999999998</v>
      </c>
      <c r="H76" s="31">
        <v>-0.01</v>
      </c>
      <c r="I76" s="31">
        <v>1.075</v>
      </c>
      <c r="J76" s="31">
        <v>12.86</v>
      </c>
      <c r="K76" s="31">
        <v>1.9900000000000002</v>
      </c>
      <c r="L76" s="31">
        <v>24.744999999999997</v>
      </c>
      <c r="M76" s="31">
        <v>0.03</v>
      </c>
      <c r="N76" s="31"/>
      <c r="O76" s="31">
        <v>5.8949999999999996</v>
      </c>
      <c r="P76" s="31"/>
      <c r="Q76" s="6"/>
      <c r="R76" s="31">
        <v>0.2</v>
      </c>
      <c r="S76" s="31"/>
      <c r="T76" s="31"/>
      <c r="U76" s="31">
        <v>98.745000000000005</v>
      </c>
    </row>
    <row r="77" spans="1:24" x14ac:dyDescent="0.3">
      <c r="C77" s="1" t="s">
        <v>452</v>
      </c>
      <c r="D77" s="1">
        <v>5</v>
      </c>
      <c r="E77" s="6">
        <v>47.805999999999997</v>
      </c>
      <c r="F77" s="6"/>
      <c r="G77" s="6">
        <v>26.419999999999998</v>
      </c>
      <c r="H77" s="6"/>
      <c r="I77" s="6"/>
      <c r="J77" s="6">
        <v>9.6000000000000002E-2</v>
      </c>
      <c r="K77" s="6"/>
      <c r="L77" s="6">
        <v>0.28999999999999998</v>
      </c>
      <c r="M77" s="6">
        <v>0</v>
      </c>
      <c r="N77" s="6">
        <v>6.0000000000000001E-3</v>
      </c>
      <c r="O77" s="6">
        <v>14.941999999999998</v>
      </c>
      <c r="P77" s="6">
        <v>0.21200000000000002</v>
      </c>
      <c r="R77" s="6"/>
      <c r="S77" s="6"/>
      <c r="T77" s="6"/>
      <c r="U77" s="6">
        <v>89.784000000000006</v>
      </c>
    </row>
    <row r="78" spans="1:24" x14ac:dyDescent="0.3">
      <c r="A78" s="14"/>
      <c r="B78" s="14"/>
      <c r="C78" s="1" t="s">
        <v>1018</v>
      </c>
      <c r="E78" s="43">
        <v>57.9</v>
      </c>
      <c r="F78" s="43">
        <v>0.4</v>
      </c>
      <c r="G78" s="43">
        <v>18.2</v>
      </c>
      <c r="H78" s="6"/>
      <c r="I78" s="43">
        <v>0.45</v>
      </c>
      <c r="J78" s="43">
        <v>1.8</v>
      </c>
      <c r="K78" s="43">
        <v>0.25</v>
      </c>
      <c r="L78" s="43">
        <v>4.32</v>
      </c>
      <c r="M78" s="6"/>
      <c r="N78" s="6"/>
      <c r="O78" s="43">
        <v>6.82</v>
      </c>
      <c r="P78" s="43">
        <v>5.66</v>
      </c>
      <c r="Q78" s="43">
        <v>0.13</v>
      </c>
      <c r="R78" s="6"/>
      <c r="S78" s="6"/>
      <c r="T78" s="6"/>
      <c r="U78" s="6">
        <v>95.929999999999978</v>
      </c>
    </row>
    <row r="79" spans="1:24" x14ac:dyDescent="0.3">
      <c r="D79" s="11" t="s">
        <v>1428</v>
      </c>
      <c r="E79" s="11" t="s">
        <v>0</v>
      </c>
      <c r="F79" s="11" t="s">
        <v>633</v>
      </c>
      <c r="G79" s="11" t="s">
        <v>668</v>
      </c>
      <c r="H79" s="11" t="s">
        <v>634</v>
      </c>
      <c r="I79" s="11" t="s">
        <v>635</v>
      </c>
      <c r="J79" s="11" t="s">
        <v>636</v>
      </c>
      <c r="K79" s="11" t="s">
        <v>637</v>
      </c>
      <c r="L79" s="11" t="s">
        <v>638</v>
      </c>
      <c r="M79" s="11" t="s">
        <v>639</v>
      </c>
      <c r="N79" s="11" t="s">
        <v>640</v>
      </c>
      <c r="O79" s="11" t="s">
        <v>4</v>
      </c>
      <c r="P79" s="11" t="s">
        <v>5</v>
      </c>
      <c r="Q79" s="11" t="s">
        <v>6</v>
      </c>
      <c r="R79" s="11" t="s">
        <v>8</v>
      </c>
      <c r="S79" s="11" t="s">
        <v>10</v>
      </c>
      <c r="T79" s="11" t="s">
        <v>11</v>
      </c>
      <c r="U79" s="11" t="s">
        <v>563</v>
      </c>
      <c r="V79" s="11" t="s">
        <v>12</v>
      </c>
      <c r="W79" s="11" t="s">
        <v>13</v>
      </c>
      <c r="X79" s="11" t="s">
        <v>14</v>
      </c>
    </row>
    <row r="80" spans="1:24" x14ac:dyDescent="0.3">
      <c r="C80" s="1" t="s">
        <v>986</v>
      </c>
      <c r="D80" s="1">
        <v>6</v>
      </c>
      <c r="E80" s="6">
        <v>17.246666666666666</v>
      </c>
      <c r="F80" s="6"/>
      <c r="G80" s="6"/>
      <c r="H80" s="6">
        <v>0.4916666666666667</v>
      </c>
      <c r="I80" s="6"/>
      <c r="J80" s="6">
        <v>17.056666666666668</v>
      </c>
      <c r="K80" s="6">
        <v>21.864999999999998</v>
      </c>
      <c r="L80" s="6">
        <v>5.5083333333333337</v>
      </c>
      <c r="M80" s="6">
        <v>1.5416666666666663</v>
      </c>
      <c r="N80" s="6">
        <v>2.3633333333333333</v>
      </c>
      <c r="O80" s="6"/>
      <c r="P80" s="6"/>
      <c r="Q80" s="6"/>
      <c r="R80" s="6"/>
      <c r="S80" s="6"/>
      <c r="T80" s="6"/>
      <c r="U80" s="6"/>
      <c r="V80" s="6">
        <v>4.8816666666666668</v>
      </c>
      <c r="W80" s="6"/>
      <c r="X80" s="6">
        <v>70.956666666666663</v>
      </c>
    </row>
    <row r="81" spans="1:24" x14ac:dyDescent="0.3">
      <c r="C81" s="1" t="s">
        <v>961</v>
      </c>
      <c r="D81" s="1">
        <v>1</v>
      </c>
      <c r="E81" s="1">
        <v>4.12</v>
      </c>
      <c r="J81" s="1">
        <v>6.25</v>
      </c>
      <c r="K81" s="1">
        <v>0.55000000000000004</v>
      </c>
      <c r="L81" s="1">
        <v>9.27</v>
      </c>
      <c r="M81" s="1">
        <v>0.88</v>
      </c>
      <c r="N81" s="1">
        <v>1.97</v>
      </c>
      <c r="U81" s="1">
        <v>48.98</v>
      </c>
      <c r="V81" s="1">
        <v>0.19</v>
      </c>
      <c r="X81" s="1">
        <v>72.2</v>
      </c>
    </row>
    <row r="82" spans="1:24" x14ac:dyDescent="0.3">
      <c r="C82" s="1" t="s">
        <v>977</v>
      </c>
      <c r="D82" s="62">
        <v>4</v>
      </c>
      <c r="E82" s="6">
        <v>7.9974999999999996</v>
      </c>
      <c r="F82" s="6"/>
      <c r="G82" s="6"/>
      <c r="H82" s="6"/>
      <c r="I82" s="6"/>
      <c r="J82" s="6">
        <v>14.2875</v>
      </c>
      <c r="K82" s="6">
        <v>1.2850000000000001</v>
      </c>
      <c r="L82" s="6">
        <v>18.5975</v>
      </c>
      <c r="M82" s="6">
        <v>2.0300000000000002</v>
      </c>
      <c r="N82" s="6">
        <v>4.33</v>
      </c>
      <c r="O82" s="6"/>
      <c r="P82" s="6"/>
      <c r="Q82" s="6"/>
      <c r="R82" s="6"/>
      <c r="S82" s="6"/>
      <c r="T82" s="6"/>
      <c r="U82" s="6">
        <v>13.862500000000001</v>
      </c>
      <c r="V82" s="6">
        <v>0.72999999999999987</v>
      </c>
      <c r="W82" s="6"/>
      <c r="X82" s="6">
        <v>63.117499999999993</v>
      </c>
    </row>
    <row r="84" spans="1:24" s="33" customFormat="1" x14ac:dyDescent="0.3">
      <c r="A84" s="34" t="s">
        <v>16</v>
      </c>
      <c r="B84" s="34" t="s">
        <v>441</v>
      </c>
      <c r="C84" s="34" t="s">
        <v>973</v>
      </c>
      <c r="D84" s="34" t="s">
        <v>1428</v>
      </c>
      <c r="E84" s="34" t="s">
        <v>0</v>
      </c>
      <c r="F84" s="34" t="s">
        <v>1</v>
      </c>
      <c r="G84" s="34" t="s">
        <v>2</v>
      </c>
      <c r="H84" s="34" t="s">
        <v>461</v>
      </c>
      <c r="I84" s="34" t="s">
        <v>3</v>
      </c>
      <c r="J84" s="34" t="s">
        <v>4</v>
      </c>
      <c r="K84" s="34" t="s">
        <v>5</v>
      </c>
      <c r="L84" s="34" t="s">
        <v>6</v>
      </c>
      <c r="M84" s="34" t="s">
        <v>7</v>
      </c>
      <c r="N84" s="34" t="s">
        <v>8</v>
      </c>
      <c r="O84" s="34" t="s">
        <v>10</v>
      </c>
      <c r="P84" s="34" t="s">
        <v>11</v>
      </c>
      <c r="Q84" s="34" t="s">
        <v>563</v>
      </c>
      <c r="R84" s="34" t="s">
        <v>12</v>
      </c>
      <c r="S84" s="34" t="s">
        <v>13</v>
      </c>
      <c r="T84" s="34" t="s">
        <v>9</v>
      </c>
      <c r="U84" s="34" t="s">
        <v>14</v>
      </c>
    </row>
    <row r="85" spans="1:24" s="33" customFormat="1" x14ac:dyDescent="0.3">
      <c r="A85" s="36" t="s">
        <v>988</v>
      </c>
      <c r="B85" s="36" t="s">
        <v>1013</v>
      </c>
      <c r="C85" s="33" t="s">
        <v>869</v>
      </c>
      <c r="D85" s="33">
        <v>5</v>
      </c>
      <c r="E85" s="38">
        <v>97.012</v>
      </c>
      <c r="F85" s="38">
        <v>2.6000000000000002E-2</v>
      </c>
      <c r="G85" s="38">
        <v>0.52800000000000002</v>
      </c>
      <c r="H85" s="38"/>
      <c r="I85" s="38">
        <v>2.1999999999999999E-2</v>
      </c>
      <c r="J85" s="38">
        <v>4.8000000000000001E-2</v>
      </c>
      <c r="K85" s="38">
        <v>-8.0000000000000002E-3</v>
      </c>
      <c r="L85" s="38">
        <v>0.13400000000000004</v>
      </c>
      <c r="M85" s="38">
        <v>0.03</v>
      </c>
      <c r="N85" s="38">
        <v>0.09</v>
      </c>
      <c r="O85" s="38">
        <v>6.9999999999999993E-2</v>
      </c>
      <c r="P85" s="38">
        <v>4.0000000000000001E-3</v>
      </c>
      <c r="R85" s="38">
        <v>0.01</v>
      </c>
      <c r="S85" s="38"/>
      <c r="T85" s="38"/>
      <c r="U85" s="38">
        <v>97.986000000000004</v>
      </c>
    </row>
    <row r="86" spans="1:24" s="33" customFormat="1" x14ac:dyDescent="0.3">
      <c r="C86" s="33" t="s">
        <v>989</v>
      </c>
      <c r="D86" s="33">
        <v>5</v>
      </c>
      <c r="E86" s="38">
        <v>48.755999999999993</v>
      </c>
      <c r="F86" s="38">
        <v>0</v>
      </c>
      <c r="G86" s="38">
        <v>28.683999999999997</v>
      </c>
      <c r="H86" s="38"/>
      <c r="I86" s="38">
        <v>5.800000000000001E-2</v>
      </c>
      <c r="J86" s="38">
        <v>0.36799999999999999</v>
      </c>
      <c r="K86" s="38">
        <v>-4.0000000000000001E-3</v>
      </c>
      <c r="L86" s="38">
        <v>0.21800000000000003</v>
      </c>
      <c r="M86" s="38">
        <v>1.6E-2</v>
      </c>
      <c r="N86" s="38">
        <v>7.9999999999999988E-2</v>
      </c>
      <c r="O86" s="38">
        <v>0.2</v>
      </c>
      <c r="P86" s="38">
        <v>3.9999999999999994E-2</v>
      </c>
      <c r="R86" s="38">
        <v>0.2</v>
      </c>
      <c r="S86" s="38"/>
      <c r="T86" s="38"/>
      <c r="U86" s="38">
        <v>78.641999999999996</v>
      </c>
    </row>
    <row r="87" spans="1:24" s="33" customFormat="1" x14ac:dyDescent="0.3">
      <c r="D87" s="34" t="s">
        <v>1428</v>
      </c>
      <c r="E87" s="34" t="s">
        <v>0</v>
      </c>
      <c r="F87" s="34" t="s">
        <v>633</v>
      </c>
      <c r="G87" s="34" t="s">
        <v>668</v>
      </c>
      <c r="H87" s="34" t="s">
        <v>634</v>
      </c>
      <c r="I87" s="34" t="s">
        <v>635</v>
      </c>
      <c r="J87" s="34" t="s">
        <v>636</v>
      </c>
      <c r="K87" s="34" t="s">
        <v>637</v>
      </c>
      <c r="L87" s="34" t="s">
        <v>638</v>
      </c>
      <c r="M87" s="34" t="s">
        <v>639</v>
      </c>
      <c r="N87" s="34" t="s">
        <v>640</v>
      </c>
      <c r="O87" s="34" t="s">
        <v>4</v>
      </c>
      <c r="P87" s="34" t="s">
        <v>5</v>
      </c>
      <c r="Q87" s="34" t="s">
        <v>6</v>
      </c>
      <c r="R87" s="34" t="s">
        <v>8</v>
      </c>
      <c r="S87" s="34" t="s">
        <v>10</v>
      </c>
      <c r="T87" s="34" t="s">
        <v>11</v>
      </c>
      <c r="U87" s="34" t="s">
        <v>563</v>
      </c>
      <c r="V87" s="34" t="s">
        <v>12</v>
      </c>
      <c r="W87" s="34" t="s">
        <v>13</v>
      </c>
      <c r="X87" s="34" t="s">
        <v>14</v>
      </c>
    </row>
    <row r="88" spans="1:24" s="33" customFormat="1" x14ac:dyDescent="0.3">
      <c r="C88" s="33" t="s">
        <v>962</v>
      </c>
      <c r="D88" s="63">
        <v>6</v>
      </c>
      <c r="E88" s="38">
        <v>30.7</v>
      </c>
      <c r="F88" s="38">
        <v>34.770000000000003</v>
      </c>
      <c r="G88" s="38"/>
      <c r="H88" s="38">
        <v>0.72500000000000009</v>
      </c>
      <c r="I88" s="38">
        <v>2.7216666666666671</v>
      </c>
      <c r="J88" s="38">
        <v>6.5000000000000002E-2</v>
      </c>
      <c r="K88" s="38">
        <v>0.33666666666666667</v>
      </c>
      <c r="L88" s="38">
        <v>0.30333333333333329</v>
      </c>
      <c r="M88" s="38">
        <v>0.17166666666666666</v>
      </c>
      <c r="N88" s="38">
        <v>0.29333333333333333</v>
      </c>
      <c r="O88" s="38">
        <v>1.1033333333333333</v>
      </c>
      <c r="P88" s="38">
        <v>8.5000000000000006E-2</v>
      </c>
      <c r="Q88" s="38">
        <v>0.75166666666666659</v>
      </c>
      <c r="R88" s="38">
        <v>-3.333333333333334E-3</v>
      </c>
      <c r="S88" s="38">
        <v>4.8333333333333332E-2</v>
      </c>
      <c r="T88" s="38">
        <v>9.166666666666666E-2</v>
      </c>
      <c r="U88" s="38"/>
      <c r="V88" s="38">
        <v>0.33333333333333331</v>
      </c>
      <c r="W88" s="38"/>
      <c r="X88" s="38">
        <v>72.52</v>
      </c>
    </row>
    <row r="89" spans="1:24" x14ac:dyDescent="0.3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3">
      <c r="A90" s="11" t="s">
        <v>16</v>
      </c>
      <c r="B90" s="11" t="s">
        <v>441</v>
      </c>
      <c r="C90" s="11" t="s">
        <v>973</v>
      </c>
      <c r="D90" s="11"/>
      <c r="E90" s="11" t="s">
        <v>0</v>
      </c>
      <c r="F90" s="11" t="s">
        <v>1</v>
      </c>
      <c r="G90" s="11" t="s">
        <v>2</v>
      </c>
      <c r="H90" s="11" t="s">
        <v>461</v>
      </c>
      <c r="I90" s="11" t="s">
        <v>3</v>
      </c>
      <c r="J90" s="11" t="s">
        <v>4</v>
      </c>
      <c r="K90" s="11" t="s">
        <v>5</v>
      </c>
      <c r="L90" s="11" t="s">
        <v>6</v>
      </c>
      <c r="M90" s="11" t="s">
        <v>7</v>
      </c>
      <c r="N90" s="11" t="s">
        <v>8</v>
      </c>
      <c r="O90" s="11" t="s">
        <v>10</v>
      </c>
      <c r="P90" s="11" t="s">
        <v>11</v>
      </c>
      <c r="Q90" s="11" t="s">
        <v>563</v>
      </c>
      <c r="R90" s="11" t="s">
        <v>12</v>
      </c>
      <c r="S90" s="11" t="s">
        <v>13</v>
      </c>
      <c r="T90" s="11" t="s">
        <v>9</v>
      </c>
      <c r="U90" s="11" t="s">
        <v>14</v>
      </c>
    </row>
    <row r="91" spans="1:24" x14ac:dyDescent="0.3">
      <c r="A91" s="1" t="s">
        <v>1026</v>
      </c>
      <c r="B91" s="1" t="s">
        <v>1027</v>
      </c>
      <c r="C91" s="1" t="s">
        <v>1018</v>
      </c>
      <c r="E91" s="43">
        <v>69.5</v>
      </c>
      <c r="F91" s="43">
        <v>0.64</v>
      </c>
      <c r="G91" s="43">
        <v>12.4</v>
      </c>
      <c r="I91" s="43">
        <v>1.8</v>
      </c>
      <c r="J91" s="43">
        <v>3.83</v>
      </c>
      <c r="K91" s="43" t="s">
        <v>580</v>
      </c>
      <c r="L91" s="43">
        <v>0.75</v>
      </c>
      <c r="O91" s="43">
        <v>0.03</v>
      </c>
      <c r="P91" s="43">
        <v>0.21</v>
      </c>
      <c r="Q91" s="43">
        <v>0.23</v>
      </c>
      <c r="U91" s="6">
        <v>89.39</v>
      </c>
    </row>
    <row r="92" spans="1:24" x14ac:dyDescent="0.3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6"/>
    </row>
    <row r="93" spans="1:24" s="33" customFormat="1" x14ac:dyDescent="0.3">
      <c r="A93" s="34" t="s">
        <v>16</v>
      </c>
      <c r="B93" s="34" t="s">
        <v>441</v>
      </c>
      <c r="C93" s="34" t="s">
        <v>973</v>
      </c>
      <c r="D93" s="34" t="s">
        <v>1428</v>
      </c>
      <c r="E93" s="34" t="s">
        <v>0</v>
      </c>
      <c r="F93" s="34" t="s">
        <v>1</v>
      </c>
      <c r="G93" s="34" t="s">
        <v>2</v>
      </c>
      <c r="H93" s="34" t="s">
        <v>461</v>
      </c>
      <c r="I93" s="34" t="s">
        <v>3</v>
      </c>
      <c r="J93" s="34" t="s">
        <v>4</v>
      </c>
      <c r="K93" s="34" t="s">
        <v>5</v>
      </c>
      <c r="L93" s="34" t="s">
        <v>6</v>
      </c>
      <c r="M93" s="34" t="s">
        <v>7</v>
      </c>
      <c r="N93" s="34" t="s">
        <v>8</v>
      </c>
      <c r="O93" s="34" t="s">
        <v>10</v>
      </c>
      <c r="P93" s="34" t="s">
        <v>11</v>
      </c>
      <c r="Q93" s="34" t="s">
        <v>563</v>
      </c>
      <c r="R93" s="34" t="s">
        <v>12</v>
      </c>
      <c r="S93" s="34" t="s">
        <v>13</v>
      </c>
      <c r="T93" s="34" t="s">
        <v>9</v>
      </c>
      <c r="U93" s="34" t="s">
        <v>14</v>
      </c>
    </row>
    <row r="94" spans="1:24" s="33" customFormat="1" x14ac:dyDescent="0.3">
      <c r="A94" s="36" t="s">
        <v>990</v>
      </c>
      <c r="B94" s="36" t="s">
        <v>991</v>
      </c>
      <c r="C94" s="33" t="s">
        <v>955</v>
      </c>
      <c r="D94" s="63">
        <v>10</v>
      </c>
      <c r="E94" s="38">
        <v>34.421000000000006</v>
      </c>
      <c r="F94" s="38">
        <v>2.1509999999999998</v>
      </c>
      <c r="G94" s="38">
        <v>11.443000000000001</v>
      </c>
      <c r="H94" s="38"/>
      <c r="I94" s="38">
        <v>3.3540000000000001</v>
      </c>
      <c r="J94" s="38">
        <v>4.5999999999999999E-2</v>
      </c>
      <c r="K94" s="38">
        <v>0.95300000000000007</v>
      </c>
      <c r="L94" s="38">
        <v>33.47</v>
      </c>
      <c r="M94" s="38"/>
      <c r="N94" s="38"/>
      <c r="O94" s="38">
        <v>0.5</v>
      </c>
      <c r="P94" s="38">
        <v>7.956999999999999</v>
      </c>
      <c r="R94" s="38">
        <v>1.1470000000000002</v>
      </c>
      <c r="S94" s="38">
        <v>2.8000000000000004E-2</v>
      </c>
      <c r="T94" s="38">
        <v>2.085</v>
      </c>
      <c r="U94" s="38">
        <v>96.305999999999997</v>
      </c>
    </row>
    <row r="95" spans="1:24" s="33" customFormat="1" x14ac:dyDescent="0.3">
      <c r="C95" s="33" t="s">
        <v>968</v>
      </c>
      <c r="D95" s="63">
        <v>4</v>
      </c>
      <c r="E95" s="38">
        <v>52.575000000000003</v>
      </c>
      <c r="F95" s="38">
        <v>0.41749999999999993</v>
      </c>
      <c r="G95" s="38">
        <v>1.0575000000000001</v>
      </c>
      <c r="H95" s="38"/>
      <c r="I95" s="38">
        <v>0.11</v>
      </c>
      <c r="J95" s="38">
        <v>0.39750000000000002</v>
      </c>
      <c r="K95" s="38">
        <v>0.24250000000000002</v>
      </c>
      <c r="L95" s="38">
        <v>29.252500000000001</v>
      </c>
      <c r="M95" s="38"/>
      <c r="N95" s="38"/>
      <c r="O95" s="38">
        <v>13.389999999999999</v>
      </c>
      <c r="P95" s="38">
        <v>7.4999999999999997E-3</v>
      </c>
      <c r="R95" s="38">
        <v>0.1275</v>
      </c>
      <c r="S95" s="38">
        <v>5.0000000000000001E-3</v>
      </c>
      <c r="T95" s="38">
        <v>1.84</v>
      </c>
      <c r="U95" s="38">
        <v>98.5</v>
      </c>
    </row>
    <row r="96" spans="1:24" s="33" customFormat="1" x14ac:dyDescent="0.3">
      <c r="C96" s="33" t="s">
        <v>970</v>
      </c>
      <c r="D96" s="63">
        <v>2</v>
      </c>
      <c r="E96" s="38">
        <v>51.2</v>
      </c>
      <c r="F96" s="38">
        <v>0.15</v>
      </c>
      <c r="G96" s="38">
        <v>0.64</v>
      </c>
      <c r="H96" s="38"/>
      <c r="I96" s="38">
        <v>0.875</v>
      </c>
      <c r="J96" s="38">
        <v>8.07</v>
      </c>
      <c r="K96" s="38">
        <v>0.8</v>
      </c>
      <c r="L96" s="38">
        <v>27.655000000000001</v>
      </c>
      <c r="M96" s="38"/>
      <c r="N96" s="38"/>
      <c r="O96" s="38">
        <v>8.7100000000000009</v>
      </c>
      <c r="P96" s="38">
        <v>5.0000000000000001E-3</v>
      </c>
      <c r="R96" s="38">
        <v>0.1</v>
      </c>
      <c r="S96" s="38">
        <v>0.01</v>
      </c>
      <c r="T96" s="38"/>
      <c r="U96" s="38">
        <v>98.22</v>
      </c>
    </row>
    <row r="98" spans="1:24" x14ac:dyDescent="0.3">
      <c r="A98" s="11" t="s">
        <v>16</v>
      </c>
      <c r="B98" s="11" t="s">
        <v>441</v>
      </c>
      <c r="C98" s="11" t="s">
        <v>973</v>
      </c>
      <c r="D98" s="11" t="s">
        <v>1428</v>
      </c>
      <c r="E98" s="11" t="s">
        <v>0</v>
      </c>
      <c r="F98" s="11" t="s">
        <v>1</v>
      </c>
      <c r="G98" s="11" t="s">
        <v>2</v>
      </c>
      <c r="H98" s="11" t="s">
        <v>461</v>
      </c>
      <c r="I98" s="11" t="s">
        <v>3</v>
      </c>
      <c r="J98" s="11" t="s">
        <v>4</v>
      </c>
      <c r="K98" s="11" t="s">
        <v>5</v>
      </c>
      <c r="L98" s="11" t="s">
        <v>6</v>
      </c>
      <c r="M98" s="11" t="s">
        <v>7</v>
      </c>
      <c r="N98" s="11" t="s">
        <v>8</v>
      </c>
      <c r="O98" s="11" t="s">
        <v>10</v>
      </c>
      <c r="P98" s="11" t="s">
        <v>11</v>
      </c>
      <c r="Q98" s="11" t="s">
        <v>563</v>
      </c>
      <c r="R98" s="11" t="s">
        <v>12</v>
      </c>
      <c r="S98" s="11" t="s">
        <v>13</v>
      </c>
      <c r="T98" s="11" t="s">
        <v>9</v>
      </c>
      <c r="U98" s="11" t="s">
        <v>14</v>
      </c>
    </row>
    <row r="99" spans="1:24" x14ac:dyDescent="0.3">
      <c r="A99" s="14" t="s">
        <v>992</v>
      </c>
      <c r="B99" s="14" t="s">
        <v>993</v>
      </c>
      <c r="C99" s="1" t="s">
        <v>448</v>
      </c>
      <c r="D99" s="62">
        <v>1</v>
      </c>
      <c r="E99" s="1">
        <v>67.260000000000005</v>
      </c>
      <c r="F99" s="1">
        <v>19.329999999999998</v>
      </c>
      <c r="J99" s="1">
        <v>0.04</v>
      </c>
      <c r="L99" s="1">
        <v>0.34</v>
      </c>
      <c r="M99" s="1">
        <v>0.04</v>
      </c>
      <c r="N99" s="1">
        <v>0.01</v>
      </c>
      <c r="O99" s="1">
        <v>11.51</v>
      </c>
      <c r="P99" s="1">
        <v>0.26</v>
      </c>
      <c r="U99" s="1">
        <v>98.79</v>
      </c>
    </row>
    <row r="100" spans="1:24" x14ac:dyDescent="0.3">
      <c r="C100" s="1" t="s">
        <v>886</v>
      </c>
      <c r="D100" s="62">
        <v>8</v>
      </c>
      <c r="E100" s="6">
        <v>45.035000000000004</v>
      </c>
      <c r="F100" s="6"/>
      <c r="G100" s="6">
        <v>33.066249999999997</v>
      </c>
      <c r="H100" s="6"/>
      <c r="I100" s="6"/>
      <c r="J100" s="6">
        <v>1.8749999999999999E-2</v>
      </c>
      <c r="K100" s="6"/>
      <c r="L100" s="6">
        <v>0.75000000000000011</v>
      </c>
      <c r="M100" s="6">
        <v>1.6250000000000001E-2</v>
      </c>
      <c r="N100" s="6">
        <v>4.9999999999999992E-3</v>
      </c>
      <c r="O100" s="6">
        <v>16.233750000000001</v>
      </c>
      <c r="P100" s="6">
        <v>5.64</v>
      </c>
      <c r="R100" s="6"/>
      <c r="S100" s="6"/>
      <c r="T100" s="6"/>
      <c r="U100" s="6">
        <v>100.765</v>
      </c>
    </row>
    <row r="101" spans="1:24" x14ac:dyDescent="0.3">
      <c r="C101" s="1" t="s">
        <v>584</v>
      </c>
      <c r="D101" s="62">
        <v>1</v>
      </c>
      <c r="E101" s="1">
        <v>37.97</v>
      </c>
      <c r="G101" s="1">
        <v>31.62</v>
      </c>
      <c r="J101" s="1">
        <v>0.01</v>
      </c>
      <c r="L101" s="1">
        <v>0.68</v>
      </c>
      <c r="M101" s="1">
        <v>0.02</v>
      </c>
      <c r="N101" s="1">
        <v>-0.01</v>
      </c>
      <c r="O101" s="1">
        <v>25.34</v>
      </c>
      <c r="P101" s="1">
        <v>0.03</v>
      </c>
      <c r="U101" s="1">
        <v>95.66</v>
      </c>
    </row>
    <row r="102" spans="1:24" x14ac:dyDescent="0.3">
      <c r="D102" s="11" t="s">
        <v>1428</v>
      </c>
      <c r="E102" s="11" t="s">
        <v>0</v>
      </c>
      <c r="F102" s="11" t="s">
        <v>633</v>
      </c>
      <c r="G102" s="11" t="s">
        <v>668</v>
      </c>
      <c r="H102" s="11" t="s">
        <v>634</v>
      </c>
      <c r="I102" s="11" t="s">
        <v>635</v>
      </c>
      <c r="J102" s="11" t="s">
        <v>636</v>
      </c>
      <c r="K102" s="11" t="s">
        <v>637</v>
      </c>
      <c r="L102" s="11" t="s">
        <v>638</v>
      </c>
      <c r="M102" s="11" t="s">
        <v>639</v>
      </c>
      <c r="N102" s="11" t="s">
        <v>640</v>
      </c>
      <c r="O102" s="11" t="s">
        <v>4</v>
      </c>
      <c r="P102" s="11" t="s">
        <v>5</v>
      </c>
      <c r="Q102" s="11" t="s">
        <v>6</v>
      </c>
      <c r="R102" s="11" t="s">
        <v>8</v>
      </c>
      <c r="S102" s="11" t="s">
        <v>10</v>
      </c>
      <c r="T102" s="11" t="s">
        <v>11</v>
      </c>
      <c r="U102" s="11" t="s">
        <v>563</v>
      </c>
      <c r="V102" s="11" t="s">
        <v>12</v>
      </c>
      <c r="W102" s="11" t="s">
        <v>13</v>
      </c>
      <c r="X102" s="11" t="s">
        <v>14</v>
      </c>
    </row>
    <row r="103" spans="1:24" x14ac:dyDescent="0.3">
      <c r="C103" s="1" t="s">
        <v>962</v>
      </c>
      <c r="D103" s="62">
        <v>1</v>
      </c>
      <c r="E103" s="6">
        <v>38.700000000000003</v>
      </c>
      <c r="F103" s="6">
        <v>21.02</v>
      </c>
      <c r="G103" s="6"/>
      <c r="H103" s="6">
        <v>4.0999999999999996</v>
      </c>
      <c r="I103" s="6">
        <v>-0.01</v>
      </c>
      <c r="J103" s="6">
        <v>0.05</v>
      </c>
      <c r="K103" s="6">
        <v>7.0000000000000007E-2</v>
      </c>
      <c r="L103" s="6">
        <v>-0.03</v>
      </c>
      <c r="M103" s="6">
        <v>0.05</v>
      </c>
      <c r="N103" s="6">
        <v>0.05</v>
      </c>
      <c r="O103" s="6">
        <v>7.61</v>
      </c>
      <c r="P103" s="6">
        <v>1.31</v>
      </c>
      <c r="Q103" s="6">
        <v>0.37</v>
      </c>
      <c r="R103" s="6">
        <v>-0.02</v>
      </c>
      <c r="S103" s="6">
        <v>1.43</v>
      </c>
      <c r="T103" s="6">
        <v>0.56000000000000005</v>
      </c>
      <c r="U103" s="6"/>
      <c r="V103" s="6">
        <v>0.19</v>
      </c>
      <c r="W103" s="6"/>
      <c r="X103" s="6">
        <v>75.5</v>
      </c>
    </row>
    <row r="104" spans="1:24" x14ac:dyDescent="0.3">
      <c r="C104" s="1" t="s">
        <v>977</v>
      </c>
      <c r="D104" s="62">
        <v>5</v>
      </c>
      <c r="E104" s="6">
        <v>13.422000000000001</v>
      </c>
      <c r="F104" s="6"/>
      <c r="G104" s="6"/>
      <c r="H104" s="6"/>
      <c r="I104" s="6"/>
      <c r="J104" s="6">
        <v>17.393999999999998</v>
      </c>
      <c r="K104" s="6">
        <v>7.944</v>
      </c>
      <c r="L104" s="6">
        <v>13.491999999999999</v>
      </c>
      <c r="M104" s="6">
        <v>1.476</v>
      </c>
      <c r="N104" s="6">
        <v>2.4219999999999997</v>
      </c>
      <c r="O104" s="6"/>
      <c r="P104" s="6"/>
      <c r="Q104" s="6"/>
      <c r="R104" s="6"/>
      <c r="S104" s="6"/>
      <c r="T104" s="6"/>
      <c r="U104" s="6">
        <v>8.8859999999999992</v>
      </c>
      <c r="V104" s="6">
        <v>0.33399999999999996</v>
      </c>
      <c r="W104" s="6"/>
      <c r="X104" s="6">
        <v>65.37</v>
      </c>
    </row>
    <row r="106" spans="1:24" s="33" customFormat="1" x14ac:dyDescent="0.3">
      <c r="A106" s="34" t="s">
        <v>16</v>
      </c>
      <c r="B106" s="34" t="s">
        <v>441</v>
      </c>
      <c r="C106" s="34" t="s">
        <v>973</v>
      </c>
      <c r="D106" s="34" t="s">
        <v>1428</v>
      </c>
      <c r="E106" s="34" t="s">
        <v>0</v>
      </c>
      <c r="F106" s="34" t="s">
        <v>1</v>
      </c>
      <c r="G106" s="34" t="s">
        <v>2</v>
      </c>
      <c r="H106" s="34" t="s">
        <v>461</v>
      </c>
      <c r="I106" s="34" t="s">
        <v>3</v>
      </c>
      <c r="J106" s="34" t="s">
        <v>4</v>
      </c>
      <c r="K106" s="34" t="s">
        <v>5</v>
      </c>
      <c r="L106" s="34" t="s">
        <v>6</v>
      </c>
      <c r="M106" s="34" t="s">
        <v>7</v>
      </c>
      <c r="N106" s="34" t="s">
        <v>8</v>
      </c>
      <c r="O106" s="34" t="s">
        <v>10</v>
      </c>
      <c r="P106" s="34" t="s">
        <v>11</v>
      </c>
      <c r="Q106" s="34" t="s">
        <v>563</v>
      </c>
      <c r="R106" s="34" t="s">
        <v>12</v>
      </c>
      <c r="S106" s="34" t="s">
        <v>13</v>
      </c>
      <c r="T106" s="34" t="s">
        <v>9</v>
      </c>
      <c r="U106" s="34" t="s">
        <v>14</v>
      </c>
    </row>
    <row r="107" spans="1:24" s="33" customFormat="1" x14ac:dyDescent="0.3">
      <c r="A107" s="36" t="s">
        <v>994</v>
      </c>
      <c r="B107" s="36" t="s">
        <v>995</v>
      </c>
      <c r="C107" s="33" t="s">
        <v>953</v>
      </c>
      <c r="D107" s="63">
        <v>4</v>
      </c>
      <c r="E107" s="38">
        <v>52.41</v>
      </c>
      <c r="F107" s="38">
        <v>0.5625</v>
      </c>
      <c r="G107" s="38">
        <v>1.1499999999999999</v>
      </c>
      <c r="H107" s="38"/>
      <c r="I107" s="38">
        <v>0.10250000000000001</v>
      </c>
      <c r="J107" s="38">
        <v>1.645</v>
      </c>
      <c r="K107" s="38">
        <v>0.40249999999999997</v>
      </c>
      <c r="L107" s="38">
        <v>28.462499999999999</v>
      </c>
      <c r="M107" s="38"/>
      <c r="N107" s="38"/>
      <c r="O107" s="38">
        <v>12.347499999999998</v>
      </c>
      <c r="P107" s="38">
        <v>0.05</v>
      </c>
      <c r="R107" s="38">
        <v>0.12</v>
      </c>
      <c r="S107" s="38">
        <v>2.5000000000000001E-3</v>
      </c>
      <c r="T107" s="38">
        <v>1.84</v>
      </c>
      <c r="U107" s="38">
        <v>99.09</v>
      </c>
    </row>
    <row r="108" spans="1:24" s="33" customFormat="1" x14ac:dyDescent="0.3">
      <c r="A108" s="36"/>
      <c r="B108" s="36"/>
      <c r="C108" s="33" t="s">
        <v>948</v>
      </c>
      <c r="D108" s="63">
        <v>6</v>
      </c>
      <c r="E108" s="38">
        <v>34.988333333333337</v>
      </c>
      <c r="F108" s="38">
        <v>7.163333333333334</v>
      </c>
      <c r="G108" s="38">
        <v>14.601666666666667</v>
      </c>
      <c r="H108" s="38"/>
      <c r="I108" s="38">
        <v>12.886666666666668</v>
      </c>
      <c r="J108" s="38">
        <v>4.6666666666666669E-2</v>
      </c>
      <c r="K108" s="38">
        <v>0.14666666666666667</v>
      </c>
      <c r="L108" s="38">
        <v>14.151666666666666</v>
      </c>
      <c r="M108" s="38"/>
      <c r="N108" s="38"/>
      <c r="O108" s="38">
        <v>0.92</v>
      </c>
      <c r="P108" s="38">
        <v>7.6866666666666665</v>
      </c>
      <c r="R108" s="38">
        <v>0.33166666666666672</v>
      </c>
      <c r="S108" s="38">
        <v>4.6666666666666669E-2</v>
      </c>
      <c r="T108" s="38"/>
      <c r="U108" s="38">
        <v>92.975000000000009</v>
      </c>
    </row>
    <row r="109" spans="1:24" s="33" customFormat="1" x14ac:dyDescent="0.3">
      <c r="C109" s="33" t="s">
        <v>970</v>
      </c>
      <c r="D109" s="63">
        <v>6</v>
      </c>
      <c r="E109" s="38">
        <v>50.813333333333333</v>
      </c>
      <c r="F109" s="38">
        <v>0.23833333333333331</v>
      </c>
      <c r="G109" s="38">
        <v>0.80500000000000005</v>
      </c>
      <c r="H109" s="38"/>
      <c r="I109" s="38">
        <v>2.1749999999999994</v>
      </c>
      <c r="J109" s="38">
        <v>13.950000000000001</v>
      </c>
      <c r="K109" s="38">
        <v>1.4883333333333333</v>
      </c>
      <c r="L109" s="38">
        <v>24.406666666666666</v>
      </c>
      <c r="M109" s="38"/>
      <c r="N109" s="38"/>
      <c r="O109" s="38">
        <v>5.335</v>
      </c>
      <c r="P109" s="38">
        <v>6.1666666666666668E-2</v>
      </c>
      <c r="R109" s="38">
        <v>7.8333333333333324E-2</v>
      </c>
      <c r="S109" s="38">
        <v>5.0000000000000001E-3</v>
      </c>
      <c r="T109" s="38">
        <v>1.8966666666666665</v>
      </c>
      <c r="U109" s="38">
        <v>101.25666666666667</v>
      </c>
    </row>
    <row r="110" spans="1:24" s="33" customFormat="1" x14ac:dyDescent="0.3">
      <c r="C110" s="33" t="s">
        <v>448</v>
      </c>
      <c r="D110" s="63">
        <v>1</v>
      </c>
      <c r="E110" s="33">
        <v>69.27</v>
      </c>
      <c r="G110" s="33">
        <v>20.12</v>
      </c>
      <c r="J110" s="33">
        <v>0.03</v>
      </c>
      <c r="L110" s="33">
        <v>0.16</v>
      </c>
      <c r="M110" s="33">
        <v>0</v>
      </c>
      <c r="N110" s="33">
        <v>0</v>
      </c>
      <c r="O110" s="33">
        <v>11.76</v>
      </c>
      <c r="P110" s="33">
        <v>0.26</v>
      </c>
      <c r="U110" s="33">
        <v>101.61</v>
      </c>
    </row>
    <row r="111" spans="1:24" s="33" customFormat="1" x14ac:dyDescent="0.3">
      <c r="C111" s="33" t="s">
        <v>951</v>
      </c>
      <c r="D111" s="63">
        <v>4</v>
      </c>
      <c r="E111" s="38">
        <v>64.079999999999984</v>
      </c>
      <c r="G111" s="38">
        <v>18.520000000000003</v>
      </c>
      <c r="H111" s="38"/>
      <c r="I111" s="38"/>
      <c r="J111" s="38">
        <v>0.36249999999999999</v>
      </c>
      <c r="K111" s="38"/>
      <c r="L111" s="38">
        <v>0.52249999999999996</v>
      </c>
      <c r="M111" s="38">
        <v>2.6666666666666668E-2</v>
      </c>
      <c r="N111" s="38">
        <v>2.3333333333333334E-2</v>
      </c>
      <c r="O111" s="38">
        <v>1.75</v>
      </c>
      <c r="P111" s="38">
        <v>14.219999999999999</v>
      </c>
      <c r="R111" s="38"/>
      <c r="S111" s="38"/>
      <c r="T111" s="38"/>
      <c r="U111" s="38">
        <v>99.555000000000007</v>
      </c>
    </row>
    <row r="112" spans="1:24" s="33" customFormat="1" x14ac:dyDescent="0.3">
      <c r="C112" s="33" t="s">
        <v>583</v>
      </c>
      <c r="D112" s="63">
        <v>3</v>
      </c>
      <c r="E112" s="38">
        <v>54.43333333333333</v>
      </c>
      <c r="F112" s="38"/>
      <c r="G112" s="38">
        <v>25.033333333333331</v>
      </c>
      <c r="H112" s="38"/>
      <c r="I112" s="38"/>
      <c r="J112" s="38">
        <v>0.19999999999999998</v>
      </c>
      <c r="K112" s="38"/>
      <c r="L112" s="38">
        <v>0.14000000000000001</v>
      </c>
      <c r="M112" s="38">
        <v>2.3333333333333334E-2</v>
      </c>
      <c r="N112" s="38">
        <v>-3.3333333333333335E-3</v>
      </c>
      <c r="O112" s="38">
        <v>11.443333333333333</v>
      </c>
      <c r="P112" s="38">
        <v>6.6666666666666666E-2</v>
      </c>
      <c r="R112" s="38"/>
      <c r="S112" s="38"/>
      <c r="T112" s="38"/>
      <c r="U112" s="38">
        <v>91.356666666666669</v>
      </c>
    </row>
    <row r="113" spans="1:21" s="33" customFormat="1" x14ac:dyDescent="0.3">
      <c r="C113" s="33" t="s">
        <v>452</v>
      </c>
      <c r="D113" s="63">
        <v>3</v>
      </c>
      <c r="E113" s="38">
        <v>47.673333333333325</v>
      </c>
      <c r="F113" s="38"/>
      <c r="G113" s="38">
        <v>32.24</v>
      </c>
      <c r="H113" s="38"/>
      <c r="I113" s="38"/>
      <c r="J113" s="38">
        <v>0.03</v>
      </c>
      <c r="K113" s="38"/>
      <c r="L113" s="38">
        <v>1.1600000000000001</v>
      </c>
      <c r="M113" s="38">
        <v>3.6666666666666674E-2</v>
      </c>
      <c r="N113" s="38">
        <v>6.6666666666666654E-3</v>
      </c>
      <c r="O113" s="38">
        <v>16.45</v>
      </c>
      <c r="P113" s="38">
        <v>4.5633333333333335</v>
      </c>
      <c r="R113" s="38"/>
      <c r="S113" s="38"/>
      <c r="T113" s="38"/>
      <c r="U113" s="38">
        <v>102.16666666666667</v>
      </c>
    </row>
    <row r="114" spans="1:21" s="33" customFormat="1" x14ac:dyDescent="0.3">
      <c r="C114" s="33" t="s">
        <v>1018</v>
      </c>
      <c r="E114" s="47">
        <v>58.59</v>
      </c>
      <c r="F114" s="47">
        <v>0.15</v>
      </c>
      <c r="G114" s="47">
        <v>18.57</v>
      </c>
      <c r="I114" s="47">
        <v>0.15</v>
      </c>
      <c r="J114" s="47">
        <v>1.08</v>
      </c>
      <c r="K114" s="47">
        <v>0.25</v>
      </c>
      <c r="L114" s="47">
        <v>4.76</v>
      </c>
      <c r="O114" s="47">
        <v>8.77</v>
      </c>
      <c r="P114" s="47">
        <v>5.05</v>
      </c>
      <c r="Q114" s="47">
        <v>0.05</v>
      </c>
      <c r="U114" s="38">
        <v>97.42</v>
      </c>
    </row>
    <row r="116" spans="1:21" x14ac:dyDescent="0.3">
      <c r="A116" s="11" t="s">
        <v>16</v>
      </c>
      <c r="B116" s="11" t="s">
        <v>441</v>
      </c>
      <c r="C116" s="11" t="s">
        <v>973</v>
      </c>
      <c r="D116" s="11" t="s">
        <v>1428</v>
      </c>
      <c r="E116" s="11" t="s">
        <v>0</v>
      </c>
      <c r="F116" s="11" t="s">
        <v>1</v>
      </c>
      <c r="G116" s="11" t="s">
        <v>2</v>
      </c>
      <c r="H116" s="11" t="s">
        <v>461</v>
      </c>
      <c r="I116" s="11" t="s">
        <v>3</v>
      </c>
      <c r="J116" s="11" t="s">
        <v>4</v>
      </c>
      <c r="K116" s="11" t="s">
        <v>5</v>
      </c>
      <c r="L116" s="11" t="s">
        <v>6</v>
      </c>
      <c r="M116" s="11" t="s">
        <v>7</v>
      </c>
      <c r="N116" s="11" t="s">
        <v>8</v>
      </c>
      <c r="O116" s="11" t="s">
        <v>10</v>
      </c>
      <c r="P116" s="11" t="s">
        <v>11</v>
      </c>
      <c r="Q116" s="11" t="s">
        <v>563</v>
      </c>
      <c r="R116" s="11" t="s">
        <v>12</v>
      </c>
      <c r="S116" s="11" t="s">
        <v>13</v>
      </c>
      <c r="T116" s="11" t="s">
        <v>9</v>
      </c>
      <c r="U116" s="11" t="s">
        <v>14</v>
      </c>
    </row>
    <row r="117" spans="1:21" x14ac:dyDescent="0.3">
      <c r="A117" s="14" t="s">
        <v>996</v>
      </c>
      <c r="B117" s="14" t="s">
        <v>444</v>
      </c>
      <c r="C117" s="1" t="s">
        <v>953</v>
      </c>
      <c r="D117" s="1">
        <v>1</v>
      </c>
      <c r="E117" s="1">
        <v>53.32</v>
      </c>
      <c r="F117" s="1">
        <v>0.09</v>
      </c>
      <c r="G117" s="1">
        <v>2.41</v>
      </c>
      <c r="I117" s="1">
        <v>0.05</v>
      </c>
      <c r="J117" s="1">
        <v>0.56999999999999995</v>
      </c>
      <c r="K117" s="1">
        <v>0.34</v>
      </c>
      <c r="L117" s="1">
        <v>27.81</v>
      </c>
      <c r="O117" s="1">
        <v>13.35</v>
      </c>
      <c r="P117" s="1">
        <v>0.01</v>
      </c>
      <c r="R117" s="1">
        <v>0.11</v>
      </c>
      <c r="S117" s="1">
        <v>0</v>
      </c>
      <c r="T117" s="1">
        <v>1.88</v>
      </c>
      <c r="U117" s="1">
        <v>99.92</v>
      </c>
    </row>
    <row r="118" spans="1:21" x14ac:dyDescent="0.3">
      <c r="C118" s="1" t="s">
        <v>955</v>
      </c>
      <c r="D118" s="62">
        <v>5</v>
      </c>
      <c r="E118" s="6">
        <v>34.387999999999998</v>
      </c>
      <c r="F118" s="6">
        <v>3.6280000000000001</v>
      </c>
      <c r="G118" s="6">
        <v>13.366</v>
      </c>
      <c r="H118" s="6"/>
      <c r="I118" s="6">
        <v>6.07</v>
      </c>
      <c r="J118" s="6">
        <v>1.4000000000000002E-2</v>
      </c>
      <c r="K118" s="6">
        <v>1.018</v>
      </c>
      <c r="L118" s="6">
        <v>27.115999999999996</v>
      </c>
      <c r="M118" s="6"/>
      <c r="N118" s="6"/>
      <c r="O118" s="6">
        <v>0.624</v>
      </c>
      <c r="P118" s="6">
        <v>8.5860000000000003</v>
      </c>
      <c r="R118" s="6">
        <v>1.6219999999999999</v>
      </c>
      <c r="S118" s="6">
        <v>8.2000000000000003E-2</v>
      </c>
      <c r="T118" s="6"/>
      <c r="U118" s="6">
        <v>96.518000000000001</v>
      </c>
    </row>
    <row r="119" spans="1:21" x14ac:dyDescent="0.3">
      <c r="C119" s="1" t="s">
        <v>970</v>
      </c>
      <c r="D119" s="62">
        <v>6</v>
      </c>
      <c r="E119" s="6">
        <v>50.243333333333332</v>
      </c>
      <c r="F119" s="6">
        <v>0.21166666666666667</v>
      </c>
      <c r="G119" s="6">
        <v>0.8666666666666667</v>
      </c>
      <c r="H119" s="6">
        <v>-7.4999999999999997E-3</v>
      </c>
      <c r="I119" s="6">
        <v>2.313333333333333</v>
      </c>
      <c r="J119" s="6">
        <v>11.63</v>
      </c>
      <c r="K119" s="6">
        <v>1.4233333333333336</v>
      </c>
      <c r="L119" s="6">
        <v>24.430000000000003</v>
      </c>
      <c r="M119" s="6">
        <v>1.5000000000000001E-2</v>
      </c>
      <c r="N119" s="6"/>
      <c r="O119" s="6">
        <v>6.7383333333333342</v>
      </c>
      <c r="P119" s="6">
        <v>0.05</v>
      </c>
      <c r="R119" s="6">
        <v>0.15666666666666665</v>
      </c>
      <c r="S119" s="6">
        <v>1.4999999999999999E-2</v>
      </c>
      <c r="T119" s="6">
        <v>1.82</v>
      </c>
      <c r="U119" s="6">
        <v>98.654999999999987</v>
      </c>
    </row>
    <row r="120" spans="1:21" x14ac:dyDescent="0.3">
      <c r="C120" s="1" t="s">
        <v>968</v>
      </c>
      <c r="D120" s="1">
        <v>3</v>
      </c>
      <c r="E120" s="6">
        <v>50.140000000000008</v>
      </c>
      <c r="F120" s="6">
        <v>0.21</v>
      </c>
      <c r="G120" s="6">
        <v>1.1266666666666667</v>
      </c>
      <c r="H120" s="6">
        <v>-3.3333333333333335E-3</v>
      </c>
      <c r="I120" s="6">
        <v>6.8400000000000007</v>
      </c>
      <c r="J120" s="6">
        <v>20.426666666666666</v>
      </c>
      <c r="K120" s="6">
        <v>1.5799999999999998</v>
      </c>
      <c r="L120" s="6">
        <v>18.240000000000002</v>
      </c>
      <c r="M120" s="6">
        <v>0</v>
      </c>
      <c r="N120" s="6"/>
      <c r="O120" s="6">
        <v>1.2666666666666666</v>
      </c>
      <c r="P120" s="6"/>
      <c r="R120" s="1">
        <v>5.000000000000001E-2</v>
      </c>
      <c r="S120" s="6"/>
      <c r="T120" s="6"/>
      <c r="U120" s="6">
        <v>99.88</v>
      </c>
    </row>
    <row r="121" spans="1:21" x14ac:dyDescent="0.3">
      <c r="C121" s="1" t="s">
        <v>448</v>
      </c>
      <c r="D121" s="1">
        <v>3</v>
      </c>
      <c r="E121" s="6">
        <v>69.716666666666669</v>
      </c>
      <c r="G121" s="6">
        <v>20.330000000000002</v>
      </c>
      <c r="H121" s="6"/>
      <c r="I121" s="6"/>
      <c r="J121" s="6">
        <v>2.6666666666666668E-2</v>
      </c>
      <c r="K121" s="6"/>
      <c r="L121" s="6">
        <v>0.12</v>
      </c>
      <c r="M121" s="6">
        <v>0.02</v>
      </c>
      <c r="N121" s="6">
        <v>-0.01</v>
      </c>
      <c r="O121" s="6">
        <v>11.62</v>
      </c>
      <c r="P121" s="6">
        <v>0.31666666666666665</v>
      </c>
      <c r="R121" s="6"/>
      <c r="S121" s="6"/>
      <c r="T121" s="6"/>
      <c r="U121" s="6">
        <v>102.15333333333332</v>
      </c>
    </row>
    <row r="122" spans="1:21" x14ac:dyDescent="0.3">
      <c r="C122" s="1" t="s">
        <v>1018</v>
      </c>
      <c r="E122" s="31">
        <v>59.55</v>
      </c>
      <c r="F122" s="31">
        <v>0.25</v>
      </c>
      <c r="G122" s="31">
        <v>18.55</v>
      </c>
      <c r="I122" s="31">
        <v>0.36</v>
      </c>
      <c r="J122" s="31">
        <v>1.56</v>
      </c>
      <c r="K122" s="31">
        <v>0.23</v>
      </c>
      <c r="L122" s="31">
        <v>4.72</v>
      </c>
      <c r="O122" s="31">
        <v>7.09</v>
      </c>
      <c r="P122" s="31">
        <v>5.15</v>
      </c>
      <c r="Q122" s="31">
        <v>0.13</v>
      </c>
      <c r="U122" s="6">
        <v>97.59</v>
      </c>
    </row>
    <row r="124" spans="1:21" s="33" customFormat="1" x14ac:dyDescent="0.3">
      <c r="A124" s="34" t="s">
        <v>16</v>
      </c>
      <c r="B124" s="34" t="s">
        <v>441</v>
      </c>
      <c r="C124" s="34" t="s">
        <v>973</v>
      </c>
      <c r="D124" s="34" t="s">
        <v>1428</v>
      </c>
      <c r="E124" s="34" t="s">
        <v>0</v>
      </c>
      <c r="F124" s="34" t="s">
        <v>1</v>
      </c>
      <c r="G124" s="34" t="s">
        <v>2</v>
      </c>
      <c r="H124" s="34" t="s">
        <v>461</v>
      </c>
      <c r="I124" s="34" t="s">
        <v>3</v>
      </c>
      <c r="J124" s="34" t="s">
        <v>4</v>
      </c>
      <c r="K124" s="34" t="s">
        <v>5</v>
      </c>
      <c r="L124" s="34" t="s">
        <v>6</v>
      </c>
      <c r="M124" s="34" t="s">
        <v>7</v>
      </c>
      <c r="N124" s="34" t="s">
        <v>8</v>
      </c>
      <c r="O124" s="34" t="s">
        <v>10</v>
      </c>
      <c r="P124" s="34" t="s">
        <v>11</v>
      </c>
      <c r="Q124" s="34" t="s">
        <v>563</v>
      </c>
      <c r="R124" s="34" t="s">
        <v>12</v>
      </c>
      <c r="S124" s="34" t="s">
        <v>13</v>
      </c>
      <c r="T124" s="34" t="s">
        <v>9</v>
      </c>
      <c r="U124" s="34" t="s">
        <v>14</v>
      </c>
    </row>
    <row r="125" spans="1:21" s="33" customFormat="1" x14ac:dyDescent="0.3">
      <c r="A125" s="36" t="s">
        <v>997</v>
      </c>
      <c r="B125" s="36" t="s">
        <v>445</v>
      </c>
      <c r="C125" s="33" t="s">
        <v>448</v>
      </c>
      <c r="D125" s="33">
        <v>2</v>
      </c>
      <c r="E125" s="38">
        <v>68.180000000000007</v>
      </c>
      <c r="G125" s="38">
        <v>20.89</v>
      </c>
      <c r="H125" s="38"/>
      <c r="I125" s="38"/>
      <c r="J125" s="38">
        <v>8.4999999999999992E-2</v>
      </c>
      <c r="K125" s="38"/>
      <c r="L125" s="38">
        <v>0.27</v>
      </c>
      <c r="M125" s="38">
        <v>0</v>
      </c>
      <c r="N125" s="38">
        <v>1.4999999999999999E-2</v>
      </c>
      <c r="O125" s="38">
        <v>12.61</v>
      </c>
      <c r="P125" s="38">
        <v>0.32</v>
      </c>
      <c r="R125" s="38"/>
      <c r="S125" s="38"/>
      <c r="T125" s="38"/>
      <c r="U125" s="38">
        <v>102.38500000000001</v>
      </c>
    </row>
    <row r="126" spans="1:21" s="33" customFormat="1" x14ac:dyDescent="0.3">
      <c r="C126" s="33" t="s">
        <v>951</v>
      </c>
      <c r="D126" s="33">
        <v>5</v>
      </c>
      <c r="E126" s="38">
        <v>65.35799999999999</v>
      </c>
      <c r="G126" s="38">
        <v>19.064</v>
      </c>
      <c r="H126" s="38"/>
      <c r="I126" s="38"/>
      <c r="J126" s="38">
        <v>0.09</v>
      </c>
      <c r="K126" s="38"/>
      <c r="L126" s="38">
        <v>0.24399999999999999</v>
      </c>
      <c r="M126" s="38">
        <v>3.0000000000000006E-2</v>
      </c>
      <c r="N126" s="38">
        <v>1.6E-2</v>
      </c>
      <c r="O126" s="38">
        <v>2.3180000000000001</v>
      </c>
      <c r="P126" s="38">
        <v>13.301999999999998</v>
      </c>
      <c r="R126" s="38"/>
      <c r="S126" s="38"/>
      <c r="T126" s="38"/>
      <c r="U126" s="38">
        <v>100.432</v>
      </c>
    </row>
    <row r="127" spans="1:21" s="33" customFormat="1" x14ac:dyDescent="0.3">
      <c r="C127" s="33" t="s">
        <v>583</v>
      </c>
      <c r="D127" s="33">
        <v>2</v>
      </c>
      <c r="E127" s="38">
        <v>57.094999999999999</v>
      </c>
      <c r="F127" s="38"/>
      <c r="G127" s="38">
        <v>26.72</v>
      </c>
      <c r="H127" s="38"/>
      <c r="I127" s="38"/>
      <c r="J127" s="38">
        <v>0.21500000000000002</v>
      </c>
      <c r="K127" s="38"/>
      <c r="L127" s="38">
        <v>0.64500000000000002</v>
      </c>
      <c r="M127" s="38">
        <v>3.5000000000000003E-2</v>
      </c>
      <c r="N127" s="38">
        <v>9.9999999999999985E-3</v>
      </c>
      <c r="O127" s="38">
        <v>7.76</v>
      </c>
      <c r="P127" s="38">
        <v>0.51</v>
      </c>
      <c r="R127" s="38"/>
      <c r="S127" s="38"/>
      <c r="T127" s="38"/>
      <c r="U127" s="38">
        <v>92.984999999999999</v>
      </c>
    </row>
    <row r="128" spans="1:21" s="39" customFormat="1" x14ac:dyDescent="0.3">
      <c r="A128" s="36" t="s">
        <v>1017</v>
      </c>
      <c r="C128" s="39" t="s">
        <v>1018</v>
      </c>
      <c r="D128" s="34"/>
      <c r="E128" s="52">
        <v>57.62</v>
      </c>
      <c r="F128" s="52">
        <v>0.26</v>
      </c>
      <c r="G128" s="52">
        <v>18</v>
      </c>
      <c r="I128" s="52">
        <v>0.36</v>
      </c>
      <c r="J128" s="52">
        <v>1.84</v>
      </c>
      <c r="K128" s="52">
        <v>0.37</v>
      </c>
      <c r="L128" s="52">
        <v>4.5999999999999996</v>
      </c>
      <c r="O128" s="52">
        <v>8.4</v>
      </c>
      <c r="P128" s="52">
        <v>4.92</v>
      </c>
      <c r="Q128" s="52">
        <v>0.09</v>
      </c>
      <c r="U128" s="38">
        <f>SUM(E128:Q128)</f>
        <v>96.460000000000008</v>
      </c>
    </row>
    <row r="130" spans="1:21" x14ac:dyDescent="0.3">
      <c r="A130" s="11" t="s">
        <v>16</v>
      </c>
      <c r="B130" s="11" t="s">
        <v>441</v>
      </c>
      <c r="C130" s="11" t="s">
        <v>973</v>
      </c>
      <c r="D130" s="11" t="s">
        <v>1428</v>
      </c>
      <c r="E130" s="11" t="s">
        <v>0</v>
      </c>
      <c r="F130" s="11" t="s">
        <v>1</v>
      </c>
      <c r="G130" s="11" t="s">
        <v>2</v>
      </c>
      <c r="H130" s="11" t="s">
        <v>461</v>
      </c>
      <c r="I130" s="11" t="s">
        <v>3</v>
      </c>
      <c r="J130" s="11" t="s">
        <v>4</v>
      </c>
      <c r="K130" s="11" t="s">
        <v>5</v>
      </c>
      <c r="L130" s="11" t="s">
        <v>6</v>
      </c>
      <c r="M130" s="11" t="s">
        <v>7</v>
      </c>
      <c r="N130" s="11" t="s">
        <v>8</v>
      </c>
      <c r="O130" s="11" t="s">
        <v>10</v>
      </c>
      <c r="P130" s="11" t="s">
        <v>11</v>
      </c>
      <c r="Q130" s="11" t="s">
        <v>563</v>
      </c>
      <c r="R130" s="11" t="s">
        <v>12</v>
      </c>
      <c r="S130" s="11" t="s">
        <v>13</v>
      </c>
      <c r="T130" s="11" t="s">
        <v>9</v>
      </c>
      <c r="U130" s="11" t="s">
        <v>14</v>
      </c>
    </row>
    <row r="131" spans="1:21" x14ac:dyDescent="0.3">
      <c r="A131" s="14" t="s">
        <v>998</v>
      </c>
      <c r="B131" s="14" t="s">
        <v>454</v>
      </c>
      <c r="C131" s="59" t="s">
        <v>970</v>
      </c>
      <c r="D131" s="59">
        <v>12</v>
      </c>
      <c r="E131" s="31">
        <v>51.223333333333336</v>
      </c>
      <c r="F131" s="31">
        <v>0.41666666666666674</v>
      </c>
      <c r="G131" s="31">
        <v>1.7150000000000001</v>
      </c>
      <c r="H131" s="31">
        <v>-1.6666666666666663E-3</v>
      </c>
      <c r="I131" s="31">
        <v>4.8333333333333339E-2</v>
      </c>
      <c r="J131" s="31">
        <v>4.1366666666666676</v>
      </c>
      <c r="K131" s="31">
        <v>1.5416666666666663</v>
      </c>
      <c r="L131" s="31">
        <v>26.959166666666665</v>
      </c>
      <c r="M131" s="31">
        <v>2.2500000000000003E-2</v>
      </c>
      <c r="N131" s="31"/>
      <c r="O131" s="31">
        <v>10.024999999999999</v>
      </c>
      <c r="P131" s="31"/>
      <c r="Q131" s="6"/>
      <c r="R131" s="31">
        <v>0.13583333333333336</v>
      </c>
      <c r="S131" s="31"/>
      <c r="T131" s="31"/>
      <c r="U131" s="31">
        <v>96.233333333333334</v>
      </c>
    </row>
    <row r="132" spans="1:21" x14ac:dyDescent="0.3">
      <c r="A132" s="14"/>
      <c r="B132" s="14"/>
      <c r="C132" s="59" t="s">
        <v>968</v>
      </c>
      <c r="D132" s="59">
        <v>3</v>
      </c>
      <c r="E132" s="31">
        <v>50.306666666666665</v>
      </c>
      <c r="F132" s="31">
        <v>0.2233333333333333</v>
      </c>
      <c r="G132" s="31">
        <v>2.0100000000000002</v>
      </c>
      <c r="H132" s="31">
        <v>0</v>
      </c>
      <c r="I132" s="31">
        <v>6.3333333333333339E-2</v>
      </c>
      <c r="J132" s="31">
        <v>0.55333333333333334</v>
      </c>
      <c r="K132" s="31">
        <v>3.0333333333333337</v>
      </c>
      <c r="L132" s="31">
        <v>29.776666666666667</v>
      </c>
      <c r="M132" s="31">
        <v>0.01</v>
      </c>
      <c r="N132" s="31"/>
      <c r="O132" s="31">
        <v>6.7666666666666666</v>
      </c>
      <c r="P132" s="59"/>
      <c r="R132" s="59">
        <v>0.18000000000000002</v>
      </c>
      <c r="S132" s="59"/>
      <c r="T132" s="59"/>
      <c r="U132" s="59">
        <v>92.929999999999993</v>
      </c>
    </row>
    <row r="133" spans="1:21" x14ac:dyDescent="0.3">
      <c r="C133" s="1" t="s">
        <v>951</v>
      </c>
      <c r="D133" s="1">
        <v>3</v>
      </c>
      <c r="E133" s="6">
        <v>65.34333333333332</v>
      </c>
      <c r="G133" s="6">
        <v>19.169999999999998</v>
      </c>
      <c r="H133" s="6"/>
      <c r="I133" s="6"/>
      <c r="J133" s="6">
        <v>-6.6666666666666671E-3</v>
      </c>
      <c r="K133" s="6"/>
      <c r="L133" s="6">
        <v>0.12666666666666668</v>
      </c>
      <c r="M133" s="6">
        <v>0.04</v>
      </c>
      <c r="N133" s="6">
        <v>6.6666666666666654E-3</v>
      </c>
      <c r="O133" s="6">
        <v>1.7166666666666668</v>
      </c>
      <c r="P133" s="6">
        <v>13.983333333333334</v>
      </c>
      <c r="R133" s="6"/>
      <c r="S133" s="6"/>
      <c r="T133" s="6"/>
      <c r="U133" s="6">
        <v>100.39333333333333</v>
      </c>
    </row>
    <row r="134" spans="1:21" x14ac:dyDescent="0.3">
      <c r="A134" s="14"/>
      <c r="B134" s="14"/>
      <c r="C134" s="1" t="s">
        <v>449</v>
      </c>
      <c r="D134" s="1">
        <v>1</v>
      </c>
      <c r="E134" s="1">
        <v>67.73</v>
      </c>
      <c r="G134" s="1">
        <v>19.59</v>
      </c>
      <c r="J134" s="1">
        <v>0.02</v>
      </c>
      <c r="L134" s="1">
        <v>0.56999999999999995</v>
      </c>
      <c r="M134" s="1">
        <v>7.0000000000000007E-2</v>
      </c>
      <c r="N134" s="1">
        <v>0</v>
      </c>
      <c r="O134" s="1">
        <v>7.5</v>
      </c>
      <c r="P134" s="1">
        <v>6.3</v>
      </c>
      <c r="U134" s="1">
        <v>101.76</v>
      </c>
    </row>
    <row r="135" spans="1:21" x14ac:dyDescent="0.3">
      <c r="C135" s="1" t="s">
        <v>583</v>
      </c>
      <c r="D135" s="1">
        <v>5</v>
      </c>
      <c r="E135" s="6">
        <v>55.005999999999993</v>
      </c>
      <c r="F135" s="6"/>
      <c r="G135" s="6">
        <v>26.360000000000003</v>
      </c>
      <c r="H135" s="6"/>
      <c r="I135" s="6"/>
      <c r="J135" s="6">
        <v>0.20400000000000001</v>
      </c>
      <c r="K135" s="6"/>
      <c r="L135" s="6">
        <v>0.17599999999999999</v>
      </c>
      <c r="M135" s="6">
        <v>4.8000000000000001E-2</v>
      </c>
      <c r="N135" s="6">
        <v>0</v>
      </c>
      <c r="O135" s="6">
        <v>11.391999999999999</v>
      </c>
      <c r="P135" s="6">
        <v>5.6000000000000008E-2</v>
      </c>
      <c r="R135" s="6"/>
      <c r="S135" s="6"/>
      <c r="T135" s="6"/>
      <c r="U135" s="6">
        <v>93.244</v>
      </c>
    </row>
    <row r="136" spans="1:21" x14ac:dyDescent="0.3">
      <c r="C136" s="1" t="s">
        <v>584</v>
      </c>
      <c r="D136" s="1">
        <v>1</v>
      </c>
      <c r="E136" s="6">
        <v>44.06</v>
      </c>
      <c r="F136" s="6"/>
      <c r="G136" s="6">
        <v>33.5</v>
      </c>
      <c r="H136" s="6"/>
      <c r="I136" s="6"/>
      <c r="J136" s="6">
        <v>0.02</v>
      </c>
      <c r="K136" s="6"/>
      <c r="L136" s="6">
        <v>0.72</v>
      </c>
      <c r="M136" s="6">
        <v>0.04</v>
      </c>
      <c r="N136" s="6">
        <v>0</v>
      </c>
      <c r="O136" s="6">
        <v>21.12</v>
      </c>
      <c r="P136" s="6">
        <v>0.02</v>
      </c>
      <c r="R136" s="6"/>
      <c r="S136" s="6"/>
      <c r="T136" s="6"/>
      <c r="U136" s="6">
        <v>99.49</v>
      </c>
    </row>
    <row r="137" spans="1:21" x14ac:dyDescent="0.3">
      <c r="A137" s="14" t="s">
        <v>1028</v>
      </c>
      <c r="C137" s="1" t="s">
        <v>1018</v>
      </c>
      <c r="E137" s="60">
        <v>58.8</v>
      </c>
      <c r="F137" s="60">
        <v>0.05</v>
      </c>
      <c r="G137" s="60">
        <v>18.16</v>
      </c>
      <c r="I137" s="60">
        <v>0.11</v>
      </c>
      <c r="J137" s="60">
        <v>0.57999999999999996</v>
      </c>
      <c r="K137" s="60">
        <v>0.31</v>
      </c>
      <c r="L137" s="60">
        <v>4.7</v>
      </c>
      <c r="O137" s="60">
        <v>8.92</v>
      </c>
      <c r="P137" s="60">
        <v>4.8099999999999996</v>
      </c>
      <c r="Q137" s="60">
        <v>0.02</v>
      </c>
      <c r="U137" s="6">
        <v>96.46</v>
      </c>
    </row>
    <row r="139" spans="1:21" s="33" customFormat="1" x14ac:dyDescent="0.3">
      <c r="A139" s="34" t="s">
        <v>16</v>
      </c>
      <c r="B139" s="34" t="s">
        <v>441</v>
      </c>
      <c r="C139" s="34" t="s">
        <v>973</v>
      </c>
      <c r="D139" s="34" t="s">
        <v>1428</v>
      </c>
      <c r="E139" s="34" t="s">
        <v>0</v>
      </c>
      <c r="F139" s="34" t="s">
        <v>1</v>
      </c>
      <c r="G139" s="34" t="s">
        <v>2</v>
      </c>
      <c r="H139" s="34" t="s">
        <v>461</v>
      </c>
      <c r="I139" s="34" t="s">
        <v>3</v>
      </c>
      <c r="J139" s="34" t="s">
        <v>4</v>
      </c>
      <c r="K139" s="34" t="s">
        <v>5</v>
      </c>
      <c r="L139" s="34" t="s">
        <v>6</v>
      </c>
      <c r="M139" s="34" t="s">
        <v>7</v>
      </c>
      <c r="N139" s="34" t="s">
        <v>8</v>
      </c>
      <c r="O139" s="34" t="s">
        <v>10</v>
      </c>
      <c r="P139" s="34" t="s">
        <v>11</v>
      </c>
      <c r="Q139" s="34" t="s">
        <v>563</v>
      </c>
      <c r="R139" s="34" t="s">
        <v>12</v>
      </c>
      <c r="S139" s="34" t="s">
        <v>13</v>
      </c>
      <c r="T139" s="34" t="s">
        <v>9</v>
      </c>
      <c r="U139" s="34" t="s">
        <v>14</v>
      </c>
    </row>
    <row r="140" spans="1:21" s="33" customFormat="1" x14ac:dyDescent="0.3">
      <c r="A140" s="36" t="s">
        <v>999</v>
      </c>
      <c r="B140" s="36" t="s">
        <v>446</v>
      </c>
      <c r="C140" s="33" t="s">
        <v>448</v>
      </c>
      <c r="D140" s="33">
        <v>1</v>
      </c>
      <c r="E140" s="38">
        <v>70.56</v>
      </c>
      <c r="F140" s="38"/>
      <c r="G140" s="38">
        <v>20.440000000000001</v>
      </c>
      <c r="H140" s="38"/>
      <c r="I140" s="38"/>
      <c r="J140" s="38">
        <v>0.04</v>
      </c>
      <c r="K140" s="38"/>
      <c r="L140" s="38">
        <v>0.13</v>
      </c>
      <c r="M140" s="38">
        <v>0.01</v>
      </c>
      <c r="N140" s="38">
        <v>0.01</v>
      </c>
      <c r="O140" s="38">
        <v>11.99</v>
      </c>
      <c r="P140" s="38">
        <v>0.19</v>
      </c>
      <c r="R140" s="38"/>
      <c r="S140" s="38"/>
      <c r="T140" s="38"/>
      <c r="U140" s="38">
        <v>103.36</v>
      </c>
    </row>
    <row r="141" spans="1:21" s="33" customFormat="1" x14ac:dyDescent="0.3">
      <c r="C141" s="33" t="s">
        <v>951</v>
      </c>
      <c r="D141" s="33">
        <v>3</v>
      </c>
      <c r="E141" s="38">
        <v>65.026666666666657</v>
      </c>
      <c r="F141" s="38"/>
      <c r="G141" s="38">
        <v>18.936666666666667</v>
      </c>
      <c r="H141" s="38"/>
      <c r="I141" s="38"/>
      <c r="J141" s="38">
        <v>6.6666666666666671E-3</v>
      </c>
      <c r="K141" s="38"/>
      <c r="L141" s="38">
        <v>9.3333333333333324E-2</v>
      </c>
      <c r="M141" s="38">
        <v>2.3333333333333331E-2</v>
      </c>
      <c r="N141" s="38">
        <v>6.6666666666666671E-3</v>
      </c>
      <c r="O141" s="38">
        <v>0.44999999999999996</v>
      </c>
      <c r="P141" s="38">
        <v>16.05</v>
      </c>
      <c r="R141" s="38"/>
      <c r="S141" s="38"/>
      <c r="T141" s="38"/>
      <c r="U141" s="38">
        <v>100.59333333333332</v>
      </c>
    </row>
    <row r="142" spans="1:21" s="33" customFormat="1" x14ac:dyDescent="0.3">
      <c r="C142" s="33" t="s">
        <v>449</v>
      </c>
      <c r="D142" s="33">
        <v>1</v>
      </c>
      <c r="E142" s="33">
        <v>67.87</v>
      </c>
      <c r="G142" s="33">
        <v>19.440000000000001</v>
      </c>
      <c r="J142" s="33">
        <v>0.02</v>
      </c>
      <c r="L142" s="33">
        <v>0.22</v>
      </c>
      <c r="M142" s="33">
        <v>0.02</v>
      </c>
      <c r="N142" s="33">
        <v>0.04</v>
      </c>
      <c r="O142" s="33">
        <v>4.63</v>
      </c>
      <c r="P142" s="33">
        <v>8.74</v>
      </c>
      <c r="U142" s="33">
        <v>100.98</v>
      </c>
    </row>
    <row r="143" spans="1:21" s="33" customFormat="1" x14ac:dyDescent="0.3">
      <c r="C143" s="33" t="s">
        <v>869</v>
      </c>
      <c r="D143" s="33">
        <v>4</v>
      </c>
      <c r="E143" s="38">
        <v>100.20250000000001</v>
      </c>
      <c r="F143" s="38"/>
      <c r="G143" s="38">
        <v>9.7500000000000003E-2</v>
      </c>
      <c r="H143" s="38"/>
      <c r="I143" s="38"/>
      <c r="J143" s="38">
        <v>2.75E-2</v>
      </c>
      <c r="K143" s="38"/>
      <c r="L143" s="38">
        <v>6.5000000000000002E-2</v>
      </c>
      <c r="M143" s="38">
        <v>2.5000000000000001E-2</v>
      </c>
      <c r="N143" s="38">
        <v>-2.5000000000000001E-2</v>
      </c>
      <c r="O143" s="38">
        <v>2.5000000000000001E-3</v>
      </c>
      <c r="P143" s="38">
        <v>2.5000000000000001E-2</v>
      </c>
      <c r="R143" s="38"/>
      <c r="S143" s="38"/>
      <c r="T143" s="38"/>
      <c r="U143" s="38">
        <v>100.4525</v>
      </c>
    </row>
    <row r="144" spans="1:21" s="33" customFormat="1" x14ac:dyDescent="0.3">
      <c r="C144" s="33" t="s">
        <v>966</v>
      </c>
      <c r="D144" s="63">
        <v>5</v>
      </c>
      <c r="E144" s="38">
        <v>6.2620000000000005</v>
      </c>
      <c r="F144" s="38">
        <v>3.8599999999999994</v>
      </c>
      <c r="G144" s="38">
        <v>2.1859999999999999</v>
      </c>
      <c r="H144" s="38"/>
      <c r="I144" s="38">
        <v>-6.0000000000000001E-3</v>
      </c>
      <c r="J144" s="38">
        <v>0.06</v>
      </c>
      <c r="K144" s="38">
        <v>7.9999999999999984E-3</v>
      </c>
      <c r="L144" s="38">
        <v>77.11</v>
      </c>
      <c r="M144" s="38"/>
      <c r="N144" s="38"/>
      <c r="O144" s="38">
        <v>0.90600000000000003</v>
      </c>
      <c r="P144" s="38">
        <v>0.38400000000000001</v>
      </c>
      <c r="R144" s="38">
        <v>0.252</v>
      </c>
      <c r="S144" s="38">
        <v>1.2E-2</v>
      </c>
      <c r="T144" s="38"/>
      <c r="U144" s="38">
        <v>91.044000000000011</v>
      </c>
    </row>
    <row r="145" spans="1:21" s="33" customFormat="1" x14ac:dyDescent="0.3">
      <c r="C145" s="33" t="s">
        <v>1018</v>
      </c>
      <c r="E145" s="53">
        <v>63.51</v>
      </c>
      <c r="F145" s="53">
        <v>0.21</v>
      </c>
      <c r="G145" s="53">
        <v>15.4</v>
      </c>
      <c r="I145" s="53">
        <v>0.16</v>
      </c>
      <c r="J145" s="53">
        <v>3.92</v>
      </c>
      <c r="K145" s="53">
        <v>0.1</v>
      </c>
      <c r="L145" s="53">
        <v>2.17</v>
      </c>
      <c r="O145" s="53">
        <v>5.97</v>
      </c>
      <c r="P145" s="53">
        <v>4.63</v>
      </c>
      <c r="Q145" s="53">
        <v>0.02</v>
      </c>
      <c r="U145" s="38">
        <v>96.089999999999989</v>
      </c>
    </row>
    <row r="147" spans="1:21" x14ac:dyDescent="0.3">
      <c r="A147" s="11" t="s">
        <v>16</v>
      </c>
      <c r="B147" s="11" t="s">
        <v>441</v>
      </c>
      <c r="C147" s="11" t="s">
        <v>973</v>
      </c>
      <c r="D147" s="11" t="s">
        <v>1428</v>
      </c>
      <c r="E147" s="11" t="s">
        <v>0</v>
      </c>
      <c r="F147" s="11" t="s">
        <v>1</v>
      </c>
      <c r="G147" s="11" t="s">
        <v>2</v>
      </c>
      <c r="H147" s="11" t="s">
        <v>461</v>
      </c>
      <c r="I147" s="11" t="s">
        <v>3</v>
      </c>
      <c r="J147" s="11" t="s">
        <v>4</v>
      </c>
      <c r="K147" s="11" t="s">
        <v>5</v>
      </c>
      <c r="L147" s="11" t="s">
        <v>6</v>
      </c>
      <c r="M147" s="11" t="s">
        <v>7</v>
      </c>
      <c r="N147" s="11" t="s">
        <v>8</v>
      </c>
      <c r="O147" s="11" t="s">
        <v>10</v>
      </c>
      <c r="P147" s="11" t="s">
        <v>11</v>
      </c>
      <c r="Q147" s="11" t="s">
        <v>563</v>
      </c>
      <c r="R147" s="11" t="s">
        <v>12</v>
      </c>
      <c r="S147" s="11" t="s">
        <v>13</v>
      </c>
      <c r="T147" s="11" t="s">
        <v>9</v>
      </c>
      <c r="U147" s="11" t="s">
        <v>14</v>
      </c>
    </row>
    <row r="148" spans="1:21" x14ac:dyDescent="0.3">
      <c r="A148" s="14" t="s">
        <v>1000</v>
      </c>
      <c r="B148" s="14" t="s">
        <v>566</v>
      </c>
      <c r="C148" s="1" t="s">
        <v>971</v>
      </c>
      <c r="D148" s="62">
        <v>7</v>
      </c>
      <c r="E148" s="6">
        <v>49.910000000000004</v>
      </c>
      <c r="F148" s="6">
        <v>0.16714285714285709</v>
      </c>
      <c r="G148" s="6">
        <v>1.0657142857142858</v>
      </c>
      <c r="H148" s="6">
        <v>-5.0000000000000001E-3</v>
      </c>
      <c r="I148" s="6">
        <v>5.4685714285714289</v>
      </c>
      <c r="J148" s="6">
        <v>20.409999999999997</v>
      </c>
      <c r="K148" s="6">
        <v>1.4142857142857141</v>
      </c>
      <c r="L148" s="6">
        <v>20.364285714285717</v>
      </c>
      <c r="M148" s="6">
        <v>-2.4999999999999996E-3</v>
      </c>
      <c r="N148" s="6"/>
      <c r="O148" s="6">
        <v>1.2242857142857144</v>
      </c>
      <c r="P148" s="6">
        <v>3.3333333333333335E-3</v>
      </c>
      <c r="R148" s="6">
        <v>5.4285714285714284E-2</v>
      </c>
      <c r="S148" s="6">
        <v>6.6666666666666671E-3</v>
      </c>
      <c r="T148" s="6">
        <v>1.9533333333333331</v>
      </c>
      <c r="U148" s="6">
        <v>100.92714285714285</v>
      </c>
    </row>
    <row r="149" spans="1:21" x14ac:dyDescent="0.3">
      <c r="A149" s="14"/>
      <c r="B149" s="14"/>
      <c r="C149" s="1" t="s">
        <v>970</v>
      </c>
      <c r="D149" s="1">
        <v>8</v>
      </c>
      <c r="E149" s="6">
        <v>50.536250000000003</v>
      </c>
      <c r="F149" s="6">
        <v>0.23</v>
      </c>
      <c r="G149" s="6">
        <v>0.77750000000000008</v>
      </c>
      <c r="H149" s="6">
        <v>-8.7500000000000008E-3</v>
      </c>
      <c r="I149" s="6">
        <v>2.2324999999999999</v>
      </c>
      <c r="J149" s="6">
        <v>12.2775</v>
      </c>
      <c r="K149" s="6">
        <v>1.2175</v>
      </c>
      <c r="L149" s="6">
        <v>24.693750000000001</v>
      </c>
      <c r="M149" s="6">
        <v>-3.7500000000000003E-3</v>
      </c>
      <c r="N149" s="6"/>
      <c r="O149" s="6">
        <v>6.2012499999999999</v>
      </c>
      <c r="P149" s="6"/>
      <c r="R149" s="6">
        <v>9.6249999999999988E-2</v>
      </c>
      <c r="T149" s="6"/>
      <c r="U149" s="6">
        <v>98.276250000000005</v>
      </c>
    </row>
    <row r="150" spans="1:21" x14ac:dyDescent="0.3">
      <c r="C150" s="1" t="s">
        <v>966</v>
      </c>
      <c r="D150" s="1">
        <v>1</v>
      </c>
      <c r="E150" s="1">
        <v>0.22</v>
      </c>
      <c r="F150" s="1">
        <v>8.1199999999999992</v>
      </c>
      <c r="G150" s="1">
        <v>0.86</v>
      </c>
      <c r="I150" s="1">
        <v>0.18</v>
      </c>
      <c r="J150" s="1">
        <v>0.52</v>
      </c>
      <c r="K150" s="1">
        <v>1.56</v>
      </c>
      <c r="L150" s="1">
        <v>82.71</v>
      </c>
      <c r="O150" s="1">
        <v>0.03</v>
      </c>
      <c r="P150" s="1">
        <v>0</v>
      </c>
      <c r="R150" s="1">
        <v>0.19</v>
      </c>
      <c r="S150" s="1">
        <v>0.02</v>
      </c>
      <c r="U150" s="1">
        <v>94.42</v>
      </c>
    </row>
    <row r="151" spans="1:21" x14ac:dyDescent="0.3">
      <c r="C151" s="1" t="s">
        <v>965</v>
      </c>
      <c r="D151" s="1">
        <v>2</v>
      </c>
      <c r="E151" s="6">
        <v>1.51</v>
      </c>
      <c r="F151" s="6"/>
      <c r="G151" s="6">
        <v>81.81</v>
      </c>
      <c r="H151" s="6"/>
      <c r="I151" s="6"/>
      <c r="J151" s="6">
        <v>0.31</v>
      </c>
      <c r="K151" s="6"/>
      <c r="L151" s="6">
        <v>1</v>
      </c>
      <c r="M151" s="6">
        <v>0.02</v>
      </c>
      <c r="N151" s="6">
        <v>0.02</v>
      </c>
      <c r="O151" s="6">
        <v>7.0000000000000007E-2</v>
      </c>
      <c r="P151" s="6">
        <v>0.01</v>
      </c>
      <c r="R151" s="6"/>
      <c r="S151" s="6"/>
      <c r="T151" s="6"/>
      <c r="U151" s="6">
        <v>84.75</v>
      </c>
    </row>
    <row r="152" spans="1:21" x14ac:dyDescent="0.3">
      <c r="C152" s="1" t="s">
        <v>1018</v>
      </c>
      <c r="E152" s="60">
        <v>57.88</v>
      </c>
      <c r="F152" s="60">
        <v>0.15</v>
      </c>
      <c r="G152" s="60">
        <v>18.02</v>
      </c>
      <c r="I152" s="60">
        <v>0.25</v>
      </c>
      <c r="J152" s="60">
        <v>1.4</v>
      </c>
      <c r="K152" s="60">
        <v>0.28000000000000003</v>
      </c>
      <c r="L152" s="60">
        <v>5.76</v>
      </c>
      <c r="O152" s="60">
        <v>7.77</v>
      </c>
      <c r="P152" s="60">
        <v>5.12</v>
      </c>
      <c r="Q152" s="60">
        <v>0.09</v>
      </c>
      <c r="U152" s="6">
        <v>96.720000000000013</v>
      </c>
    </row>
    <row r="154" spans="1:21" s="33" customFormat="1" x14ac:dyDescent="0.3">
      <c r="A154" s="34" t="s">
        <v>16</v>
      </c>
      <c r="B154" s="34" t="s">
        <v>441</v>
      </c>
      <c r="C154" s="34" t="s">
        <v>973</v>
      </c>
      <c r="D154" s="34" t="s">
        <v>1428</v>
      </c>
      <c r="E154" s="34" t="s">
        <v>0</v>
      </c>
      <c r="F154" s="34" t="s">
        <v>1</v>
      </c>
      <c r="G154" s="34" t="s">
        <v>2</v>
      </c>
      <c r="H154" s="34" t="s">
        <v>461</v>
      </c>
      <c r="I154" s="34" t="s">
        <v>3</v>
      </c>
      <c r="J154" s="34" t="s">
        <v>4</v>
      </c>
      <c r="K154" s="34" t="s">
        <v>5</v>
      </c>
      <c r="L154" s="34" t="s">
        <v>6</v>
      </c>
      <c r="M154" s="34" t="s">
        <v>7</v>
      </c>
      <c r="N154" s="34" t="s">
        <v>8</v>
      </c>
      <c r="O154" s="34" t="s">
        <v>10</v>
      </c>
      <c r="P154" s="34" t="s">
        <v>11</v>
      </c>
      <c r="Q154" s="34" t="s">
        <v>563</v>
      </c>
      <c r="R154" s="34" t="s">
        <v>12</v>
      </c>
      <c r="S154" s="34" t="s">
        <v>13</v>
      </c>
      <c r="T154" s="34" t="s">
        <v>9</v>
      </c>
      <c r="U154" s="34" t="s">
        <v>14</v>
      </c>
    </row>
    <row r="155" spans="1:21" s="33" customFormat="1" x14ac:dyDescent="0.3">
      <c r="A155" s="36" t="s">
        <v>1001</v>
      </c>
      <c r="B155" s="36" t="s">
        <v>1002</v>
      </c>
      <c r="C155" s="33" t="s">
        <v>1003</v>
      </c>
      <c r="D155" s="38">
        <v>1</v>
      </c>
      <c r="E155" s="38">
        <v>47.07</v>
      </c>
      <c r="F155" s="38">
        <v>0.86</v>
      </c>
      <c r="G155" s="38">
        <v>2.81</v>
      </c>
      <c r="H155" s="38"/>
      <c r="I155" s="38">
        <v>0.94</v>
      </c>
      <c r="J155" s="38">
        <v>1.99</v>
      </c>
      <c r="K155" s="38">
        <v>1.43</v>
      </c>
      <c r="L155" s="38">
        <v>35.32</v>
      </c>
      <c r="M155" s="38"/>
      <c r="N155" s="38"/>
      <c r="O155" s="38">
        <v>7.7</v>
      </c>
      <c r="P155" s="38">
        <v>1.67</v>
      </c>
      <c r="R155" s="38">
        <v>1.67</v>
      </c>
      <c r="S155" s="38">
        <v>0</v>
      </c>
      <c r="T155" s="38">
        <v>1.04</v>
      </c>
      <c r="U155" s="38">
        <v>102.51</v>
      </c>
    </row>
    <row r="156" spans="1:21" s="33" customFormat="1" x14ac:dyDescent="0.3">
      <c r="A156" s="36"/>
      <c r="B156" s="36"/>
      <c r="C156" s="33" t="s">
        <v>971</v>
      </c>
      <c r="D156" s="33">
        <v>4</v>
      </c>
      <c r="E156" s="38">
        <v>49.424999999999997</v>
      </c>
      <c r="F156" s="38">
        <v>0.22499999999999998</v>
      </c>
      <c r="G156" s="38">
        <v>1.4325000000000001</v>
      </c>
      <c r="H156" s="38">
        <v>0</v>
      </c>
      <c r="I156" s="38">
        <v>4.63</v>
      </c>
      <c r="J156" s="38">
        <v>19.975000000000001</v>
      </c>
      <c r="K156" s="38">
        <v>1.1924999999999999</v>
      </c>
      <c r="L156" s="38">
        <v>21.762500000000003</v>
      </c>
      <c r="M156" s="38">
        <v>5.0000000000000001E-3</v>
      </c>
      <c r="N156" s="38"/>
      <c r="O156" s="38">
        <v>1.325</v>
      </c>
      <c r="P156" s="38"/>
      <c r="R156" s="33">
        <v>0.09</v>
      </c>
      <c r="S156" s="38"/>
      <c r="T156" s="38"/>
      <c r="U156" s="38">
        <v>100.0625</v>
      </c>
    </row>
    <row r="157" spans="1:21" s="33" customFormat="1" x14ac:dyDescent="0.3">
      <c r="C157" s="33" t="s">
        <v>970</v>
      </c>
      <c r="D157" s="33">
        <v>12</v>
      </c>
      <c r="E157" s="38">
        <v>50.736666666666672</v>
      </c>
      <c r="F157" s="38">
        <v>0.21666666666666667</v>
      </c>
      <c r="G157" s="38">
        <v>0.76333333333333331</v>
      </c>
      <c r="H157" s="38">
        <v>-5.8333333333333336E-3</v>
      </c>
      <c r="I157" s="38">
        <v>1.075</v>
      </c>
      <c r="J157" s="38">
        <v>11.208333333333334</v>
      </c>
      <c r="K157" s="38">
        <v>1.0116666666666669</v>
      </c>
      <c r="L157" s="38">
        <v>26.603333333333328</v>
      </c>
      <c r="M157" s="38">
        <v>1.2499999999999999E-2</v>
      </c>
      <c r="N157" s="38"/>
      <c r="O157" s="38">
        <v>6.7008333333333328</v>
      </c>
      <c r="P157" s="38"/>
      <c r="R157" s="38">
        <v>0.10166666666666664</v>
      </c>
      <c r="S157" s="38"/>
      <c r="T157" s="38"/>
      <c r="U157" s="38">
        <v>98.432500000000005</v>
      </c>
    </row>
    <row r="158" spans="1:21" s="33" customFormat="1" x14ac:dyDescent="0.3">
      <c r="C158" s="33" t="s">
        <v>968</v>
      </c>
      <c r="D158" s="33">
        <v>1</v>
      </c>
      <c r="E158" s="33">
        <v>52.77</v>
      </c>
      <c r="F158" s="33">
        <v>0.23</v>
      </c>
      <c r="G158" s="33">
        <v>1.17</v>
      </c>
      <c r="H158" s="33">
        <v>-0.01</v>
      </c>
      <c r="I158" s="33">
        <v>0.06</v>
      </c>
      <c r="J158" s="33">
        <v>1.04</v>
      </c>
      <c r="K158" s="33">
        <v>1.02</v>
      </c>
      <c r="L158" s="33">
        <v>28.18</v>
      </c>
      <c r="M158" s="33">
        <v>0.01</v>
      </c>
      <c r="O158" s="33">
        <v>13.18</v>
      </c>
      <c r="R158" s="33">
        <v>0.1</v>
      </c>
      <c r="U158" s="33">
        <v>97.77</v>
      </c>
    </row>
    <row r="159" spans="1:21" s="33" customFormat="1" x14ac:dyDescent="0.3">
      <c r="A159" s="36"/>
      <c r="C159" s="33" t="s">
        <v>1018</v>
      </c>
      <c r="E159" s="33">
        <v>56.77</v>
      </c>
      <c r="F159" s="33">
        <v>0.3</v>
      </c>
      <c r="G159" s="33">
        <v>18.420000000000002</v>
      </c>
      <c r="I159" s="33">
        <v>0.34</v>
      </c>
      <c r="J159" s="33">
        <v>1.89</v>
      </c>
      <c r="K159" s="33">
        <v>0.25</v>
      </c>
      <c r="L159" s="33">
        <v>6.95</v>
      </c>
      <c r="O159" s="33">
        <v>7.21</v>
      </c>
      <c r="P159" s="33">
        <v>5.21</v>
      </c>
      <c r="Q159" s="33">
        <v>0.14000000000000001</v>
      </c>
      <c r="U159" s="33">
        <v>97.48</v>
      </c>
    </row>
    <row r="161" spans="1:21" x14ac:dyDescent="0.3">
      <c r="A161" s="11" t="s">
        <v>16</v>
      </c>
      <c r="B161" s="11" t="s">
        <v>441</v>
      </c>
      <c r="C161" s="11" t="s">
        <v>973</v>
      </c>
      <c r="D161" s="11" t="s">
        <v>1428</v>
      </c>
      <c r="E161" s="11" t="s">
        <v>0</v>
      </c>
      <c r="F161" s="11" t="s">
        <v>1</v>
      </c>
      <c r="G161" s="11" t="s">
        <v>2</v>
      </c>
      <c r="H161" s="11" t="s">
        <v>461</v>
      </c>
      <c r="I161" s="11" t="s">
        <v>3</v>
      </c>
      <c r="J161" s="11" t="s">
        <v>4</v>
      </c>
      <c r="K161" s="11" t="s">
        <v>5</v>
      </c>
      <c r="L161" s="11" t="s">
        <v>6</v>
      </c>
      <c r="M161" s="11" t="s">
        <v>7</v>
      </c>
      <c r="N161" s="11" t="s">
        <v>8</v>
      </c>
      <c r="O161" s="11" t="s">
        <v>10</v>
      </c>
      <c r="P161" s="11" t="s">
        <v>11</v>
      </c>
      <c r="Q161" s="11" t="s">
        <v>563</v>
      </c>
      <c r="R161" s="11" t="s">
        <v>12</v>
      </c>
      <c r="S161" s="11" t="s">
        <v>13</v>
      </c>
      <c r="T161" s="11" t="s">
        <v>9</v>
      </c>
      <c r="U161" s="11" t="s">
        <v>14</v>
      </c>
    </row>
    <row r="162" spans="1:21" x14ac:dyDescent="0.3">
      <c r="A162" s="14" t="s">
        <v>1004</v>
      </c>
      <c r="B162" s="14" t="s">
        <v>1005</v>
      </c>
      <c r="C162" s="1" t="s">
        <v>970</v>
      </c>
      <c r="D162" s="1">
        <v>18</v>
      </c>
      <c r="E162" s="6">
        <v>52.615555555555559</v>
      </c>
      <c r="F162" s="6">
        <v>1.0549999999999999</v>
      </c>
      <c r="G162" s="6">
        <v>0.91722222222222216</v>
      </c>
      <c r="H162" s="6">
        <v>-2.7777777777777779E-3</v>
      </c>
      <c r="I162" s="6">
        <v>1.8761111111111108</v>
      </c>
      <c r="J162" s="6">
        <v>5.3538888888888891</v>
      </c>
      <c r="K162" s="6">
        <v>1.0183333333333335</v>
      </c>
      <c r="L162" s="6">
        <v>25.794999999999998</v>
      </c>
      <c r="M162" s="6">
        <v>1.666666666666667E-2</v>
      </c>
      <c r="N162" s="6"/>
      <c r="O162" s="6">
        <v>9.8794444444444434</v>
      </c>
      <c r="P162" s="6"/>
      <c r="R162" s="6">
        <v>0.2583333333333333</v>
      </c>
      <c r="S162" s="6"/>
      <c r="T162" s="6"/>
      <c r="U162" s="6">
        <v>98.795555555555566</v>
      </c>
    </row>
    <row r="163" spans="1:21" x14ac:dyDescent="0.3">
      <c r="A163" s="14"/>
      <c r="B163" s="14"/>
      <c r="C163" s="1" t="s">
        <v>968</v>
      </c>
      <c r="D163" s="1">
        <v>1</v>
      </c>
      <c r="E163" s="1">
        <v>52.79</v>
      </c>
      <c r="F163" s="1">
        <v>0.82</v>
      </c>
      <c r="G163" s="1">
        <v>1.23</v>
      </c>
      <c r="H163" s="1">
        <v>0</v>
      </c>
      <c r="I163" s="1">
        <v>0.32</v>
      </c>
      <c r="J163" s="1">
        <v>1.39</v>
      </c>
      <c r="K163" s="1">
        <v>0.4</v>
      </c>
      <c r="L163" s="1">
        <v>28.61</v>
      </c>
      <c r="M163" s="1">
        <v>0.03</v>
      </c>
      <c r="O163" s="1">
        <v>13</v>
      </c>
      <c r="R163" s="1">
        <v>0.15</v>
      </c>
      <c r="U163" s="1">
        <v>98.75</v>
      </c>
    </row>
    <row r="164" spans="1:21" x14ac:dyDescent="0.3">
      <c r="A164" s="14"/>
      <c r="B164" s="14"/>
      <c r="C164" s="1" t="s">
        <v>1018</v>
      </c>
      <c r="E164" s="60">
        <v>57.08</v>
      </c>
      <c r="F164" s="60">
        <v>0.22</v>
      </c>
      <c r="G164" s="60">
        <v>19.63</v>
      </c>
      <c r="I164" s="60">
        <v>0.33</v>
      </c>
      <c r="J164" s="60">
        <v>1.1000000000000001</v>
      </c>
      <c r="K164" s="60">
        <v>0.26</v>
      </c>
      <c r="L164" s="60">
        <v>4.0999999999999996</v>
      </c>
      <c r="O164" s="60">
        <v>10</v>
      </c>
      <c r="P164" s="60">
        <v>4.79</v>
      </c>
      <c r="Q164" s="60">
        <v>0.04</v>
      </c>
      <c r="U164" s="6">
        <v>97.55</v>
      </c>
    </row>
    <row r="165" spans="1:21" s="59" customFormat="1" x14ac:dyDescent="0.3">
      <c r="A165" s="14"/>
      <c r="E165" s="42"/>
      <c r="F165" s="42"/>
      <c r="G165" s="42"/>
      <c r="I165" s="42"/>
      <c r="J165" s="42"/>
      <c r="K165" s="42"/>
      <c r="L165" s="42"/>
      <c r="O165" s="42"/>
      <c r="P165" s="42"/>
      <c r="Q165" s="42"/>
      <c r="U165" s="6"/>
    </row>
    <row r="166" spans="1:21" s="33" customFormat="1" x14ac:dyDescent="0.3">
      <c r="A166" s="34" t="s">
        <v>16</v>
      </c>
      <c r="B166" s="34" t="s">
        <v>441</v>
      </c>
      <c r="C166" s="34" t="s">
        <v>973</v>
      </c>
      <c r="D166" s="34" t="s">
        <v>1428</v>
      </c>
      <c r="E166" s="34" t="s">
        <v>0</v>
      </c>
      <c r="F166" s="34" t="s">
        <v>1</v>
      </c>
      <c r="G166" s="34" t="s">
        <v>2</v>
      </c>
      <c r="H166" s="34" t="s">
        <v>461</v>
      </c>
      <c r="I166" s="34" t="s">
        <v>3</v>
      </c>
      <c r="J166" s="34" t="s">
        <v>4</v>
      </c>
      <c r="K166" s="34" t="s">
        <v>5</v>
      </c>
      <c r="L166" s="34" t="s">
        <v>6</v>
      </c>
      <c r="M166" s="34" t="s">
        <v>7</v>
      </c>
      <c r="N166" s="34" t="s">
        <v>8</v>
      </c>
      <c r="O166" s="34" t="s">
        <v>10</v>
      </c>
      <c r="P166" s="34" t="s">
        <v>11</v>
      </c>
      <c r="Q166" s="34" t="s">
        <v>563</v>
      </c>
      <c r="R166" s="34" t="s">
        <v>12</v>
      </c>
      <c r="S166" s="34" t="s">
        <v>13</v>
      </c>
      <c r="T166" s="34" t="s">
        <v>9</v>
      </c>
      <c r="U166" s="34" t="s">
        <v>14</v>
      </c>
    </row>
    <row r="167" spans="1:21" s="33" customFormat="1" x14ac:dyDescent="0.3">
      <c r="A167" s="36" t="s">
        <v>1429</v>
      </c>
      <c r="B167" s="36" t="s">
        <v>1421</v>
      </c>
      <c r="C167" s="39" t="s">
        <v>968</v>
      </c>
      <c r="D167" s="33">
        <v>2</v>
      </c>
      <c r="E167" s="39">
        <v>52.69</v>
      </c>
      <c r="F167" s="39">
        <v>0.11499999999999999</v>
      </c>
      <c r="G167" s="39">
        <v>1.9649999999999999</v>
      </c>
      <c r="H167" s="39">
        <v>0</v>
      </c>
      <c r="I167" s="39">
        <v>0</v>
      </c>
      <c r="J167" s="39">
        <v>0.68500000000000005</v>
      </c>
      <c r="K167" s="39">
        <v>0.17</v>
      </c>
      <c r="L167" s="39">
        <v>29.13</v>
      </c>
      <c r="M167" s="39">
        <v>-0.02</v>
      </c>
      <c r="N167" s="39"/>
      <c r="O167" s="39">
        <v>13.370000000000001</v>
      </c>
      <c r="P167" s="39"/>
      <c r="R167" s="47">
        <v>0.16</v>
      </c>
      <c r="S167" s="47"/>
      <c r="T167" s="47"/>
      <c r="U167" s="47">
        <v>98.284999999999997</v>
      </c>
    </row>
    <row r="168" spans="1:21" s="33" customFormat="1" x14ac:dyDescent="0.3">
      <c r="C168" s="39" t="s">
        <v>1018</v>
      </c>
      <c r="E168" s="33">
        <v>57.75</v>
      </c>
      <c r="F168" s="33">
        <v>0.14000000000000001</v>
      </c>
      <c r="G168" s="33">
        <v>18.97</v>
      </c>
      <c r="I168" s="33">
        <v>0.19</v>
      </c>
      <c r="J168" s="33">
        <v>1.41</v>
      </c>
      <c r="K168" s="33">
        <v>0.22</v>
      </c>
      <c r="L168" s="33">
        <v>5.72</v>
      </c>
      <c r="O168" s="33">
        <v>6.92</v>
      </c>
      <c r="P168" s="33">
        <v>5.14</v>
      </c>
      <c r="Q168" s="33">
        <v>0.06</v>
      </c>
      <c r="U168" s="33">
        <v>96.52</v>
      </c>
    </row>
    <row r="169" spans="1:21" x14ac:dyDescent="0.3">
      <c r="A169" s="14"/>
      <c r="B169" s="14"/>
    </row>
    <row r="170" spans="1:21" x14ac:dyDescent="0.3">
      <c r="A170" s="11" t="s">
        <v>16</v>
      </c>
      <c r="B170" s="11" t="s">
        <v>441</v>
      </c>
      <c r="C170" s="11" t="s">
        <v>973</v>
      </c>
      <c r="D170" s="11" t="s">
        <v>1428</v>
      </c>
      <c r="E170" s="11" t="s">
        <v>0</v>
      </c>
      <c r="F170" s="11" t="s">
        <v>1</v>
      </c>
      <c r="G170" s="11" t="s">
        <v>2</v>
      </c>
      <c r="H170" s="11" t="s">
        <v>461</v>
      </c>
      <c r="I170" s="11" t="s">
        <v>3</v>
      </c>
      <c r="J170" s="11" t="s">
        <v>4</v>
      </c>
      <c r="K170" s="11" t="s">
        <v>5</v>
      </c>
      <c r="L170" s="11" t="s">
        <v>6</v>
      </c>
      <c r="M170" s="11" t="s">
        <v>7</v>
      </c>
      <c r="N170" s="11" t="s">
        <v>8</v>
      </c>
      <c r="O170" s="11" t="s">
        <v>10</v>
      </c>
      <c r="P170" s="11" t="s">
        <v>11</v>
      </c>
      <c r="Q170" s="11" t="s">
        <v>563</v>
      </c>
      <c r="R170" s="11" t="s">
        <v>12</v>
      </c>
      <c r="S170" s="11" t="s">
        <v>13</v>
      </c>
      <c r="T170" s="11" t="s">
        <v>9</v>
      </c>
      <c r="U170" s="11" t="s">
        <v>14</v>
      </c>
    </row>
    <row r="171" spans="1:21" x14ac:dyDescent="0.3">
      <c r="A171" s="14" t="s">
        <v>1006</v>
      </c>
      <c r="B171" s="14" t="s">
        <v>1007</v>
      </c>
      <c r="C171" s="1" t="s">
        <v>968</v>
      </c>
      <c r="D171" s="1">
        <v>1</v>
      </c>
      <c r="E171" s="6">
        <v>52.96</v>
      </c>
      <c r="F171" s="6">
        <v>0.63</v>
      </c>
      <c r="G171" s="6">
        <v>0.31</v>
      </c>
      <c r="H171" s="6">
        <v>0.01</v>
      </c>
      <c r="I171" s="6">
        <v>0.38</v>
      </c>
      <c r="J171" s="6">
        <v>0.24</v>
      </c>
      <c r="K171" s="6">
        <v>0.16</v>
      </c>
      <c r="L171" s="6">
        <v>30.46</v>
      </c>
      <c r="M171" s="6">
        <v>0</v>
      </c>
      <c r="N171" s="6"/>
      <c r="O171" s="6">
        <v>13.21</v>
      </c>
      <c r="P171" s="6"/>
      <c r="R171" s="6">
        <v>0.15</v>
      </c>
      <c r="S171" s="6"/>
      <c r="T171" s="6"/>
      <c r="U171" s="6">
        <v>98.51</v>
      </c>
    </row>
    <row r="172" spans="1:21" x14ac:dyDescent="0.3">
      <c r="C172" s="1" t="s">
        <v>970</v>
      </c>
      <c r="D172" s="1">
        <v>7</v>
      </c>
      <c r="E172" s="6">
        <v>53.077142857142853</v>
      </c>
      <c r="F172" s="6">
        <v>1.1799999999999997</v>
      </c>
      <c r="G172" s="6">
        <v>0.43142857142857149</v>
      </c>
      <c r="H172" s="6">
        <v>0</v>
      </c>
      <c r="I172" s="6">
        <v>5.637142857142857</v>
      </c>
      <c r="J172" s="6">
        <v>4.8100000000000005</v>
      </c>
      <c r="K172" s="6">
        <v>1.3071428571428572</v>
      </c>
      <c r="L172" s="6">
        <v>23.228571428571431</v>
      </c>
      <c r="M172" s="6">
        <v>2.8571428571428567E-3</v>
      </c>
      <c r="N172" s="6"/>
      <c r="O172" s="6">
        <v>8.8557142857142868</v>
      </c>
      <c r="P172" s="6"/>
      <c r="R172" s="6">
        <v>0.65571428571428569</v>
      </c>
      <c r="S172" s="6"/>
      <c r="T172" s="6"/>
      <c r="U172" s="6">
        <v>99.191428571428574</v>
      </c>
    </row>
    <row r="173" spans="1:21" s="59" customFormat="1" x14ac:dyDescent="0.3">
      <c r="A173" s="14" t="s">
        <v>1020</v>
      </c>
      <c r="C173" s="59" t="s">
        <v>1018</v>
      </c>
      <c r="E173" s="42">
        <v>63.66</v>
      </c>
      <c r="F173" s="42">
        <v>0.53</v>
      </c>
      <c r="G173" s="42">
        <v>17.86</v>
      </c>
      <c r="I173" s="42">
        <v>0.44</v>
      </c>
      <c r="J173" s="42">
        <v>1.3</v>
      </c>
      <c r="K173" s="42">
        <v>0.16</v>
      </c>
      <c r="L173" s="42">
        <v>3.21</v>
      </c>
      <c r="O173" s="42">
        <v>6.8</v>
      </c>
      <c r="P173" s="42">
        <v>5.25</v>
      </c>
      <c r="Q173" s="42">
        <v>0.22</v>
      </c>
      <c r="U173" s="6">
        <v>99.429999999999978</v>
      </c>
    </row>
    <row r="174" spans="1:21" s="59" customFormat="1" x14ac:dyDescent="0.3">
      <c r="A174" s="14"/>
      <c r="E174" s="42"/>
      <c r="F174" s="42"/>
      <c r="G174" s="42"/>
      <c r="I174" s="42"/>
      <c r="J174" s="42"/>
      <c r="K174" s="42"/>
      <c r="L174" s="42"/>
      <c r="O174" s="42"/>
      <c r="P174" s="42"/>
      <c r="Q174" s="42"/>
      <c r="U174" s="6"/>
    </row>
    <row r="175" spans="1:21" s="33" customFormat="1" x14ac:dyDescent="0.3">
      <c r="A175" s="34" t="s">
        <v>16</v>
      </c>
      <c r="B175" s="34" t="s">
        <v>441</v>
      </c>
      <c r="C175" s="34" t="s">
        <v>973</v>
      </c>
      <c r="D175" s="34" t="s">
        <v>1428</v>
      </c>
      <c r="E175" s="34" t="s">
        <v>0</v>
      </c>
      <c r="F175" s="34" t="s">
        <v>1</v>
      </c>
      <c r="G175" s="34" t="s">
        <v>2</v>
      </c>
      <c r="H175" s="34" t="s">
        <v>461</v>
      </c>
      <c r="I175" s="34" t="s">
        <v>3</v>
      </c>
      <c r="J175" s="34" t="s">
        <v>4</v>
      </c>
      <c r="K175" s="34" t="s">
        <v>5</v>
      </c>
      <c r="L175" s="34" t="s">
        <v>6</v>
      </c>
      <c r="M175" s="34" t="s">
        <v>7</v>
      </c>
      <c r="N175" s="34" t="s">
        <v>8</v>
      </c>
      <c r="O175" s="34" t="s">
        <v>10</v>
      </c>
      <c r="P175" s="34" t="s">
        <v>11</v>
      </c>
      <c r="Q175" s="34" t="s">
        <v>563</v>
      </c>
      <c r="R175" s="34" t="s">
        <v>12</v>
      </c>
      <c r="S175" s="34" t="s">
        <v>13</v>
      </c>
      <c r="T175" s="34" t="s">
        <v>9</v>
      </c>
      <c r="U175" s="34" t="s">
        <v>14</v>
      </c>
    </row>
    <row r="176" spans="1:21" s="33" customFormat="1" x14ac:dyDescent="0.3">
      <c r="A176" s="36" t="s">
        <v>1008</v>
      </c>
      <c r="B176" s="36" t="s">
        <v>457</v>
      </c>
      <c r="C176" s="33" t="s">
        <v>951</v>
      </c>
      <c r="D176" s="33">
        <v>4</v>
      </c>
      <c r="E176" s="38">
        <v>64.98</v>
      </c>
      <c r="F176" s="38"/>
      <c r="G176" s="38">
        <v>19.04</v>
      </c>
      <c r="H176" s="38"/>
      <c r="I176" s="38"/>
      <c r="J176" s="38">
        <v>7.4999999999999997E-3</v>
      </c>
      <c r="K176" s="38"/>
      <c r="L176" s="38">
        <v>0.20750000000000002</v>
      </c>
      <c r="M176" s="38">
        <v>2.2499999999999999E-2</v>
      </c>
      <c r="N176" s="38">
        <v>-2.5000000000000001E-3</v>
      </c>
      <c r="O176" s="38">
        <v>1.7175000000000002</v>
      </c>
      <c r="P176" s="38">
        <v>14.535</v>
      </c>
      <c r="R176" s="38"/>
      <c r="S176" s="38"/>
      <c r="T176" s="38"/>
      <c r="U176" s="38">
        <v>100.51249999999999</v>
      </c>
    </row>
    <row r="177" spans="3:24" s="33" customFormat="1" x14ac:dyDescent="0.3">
      <c r="C177" s="33" t="s">
        <v>449</v>
      </c>
      <c r="D177" s="33">
        <v>2</v>
      </c>
      <c r="E177" s="38">
        <v>66.169999999999987</v>
      </c>
      <c r="F177" s="38"/>
      <c r="G177" s="38">
        <v>19.535</v>
      </c>
      <c r="H177" s="38"/>
      <c r="I177" s="38"/>
      <c r="J177" s="38">
        <v>0.01</v>
      </c>
      <c r="K177" s="38"/>
      <c r="L177" s="38">
        <v>0.26500000000000001</v>
      </c>
      <c r="M177" s="38">
        <v>0.03</v>
      </c>
      <c r="N177" s="38">
        <v>-0.03</v>
      </c>
      <c r="O177" s="38">
        <v>6.24</v>
      </c>
      <c r="P177" s="38">
        <v>8.0500000000000007</v>
      </c>
      <c r="R177" s="38"/>
      <c r="S177" s="38"/>
      <c r="T177" s="38"/>
      <c r="U177" s="38">
        <v>100.3</v>
      </c>
    </row>
    <row r="178" spans="3:24" s="33" customFormat="1" x14ac:dyDescent="0.3">
      <c r="C178" s="33" t="s">
        <v>583</v>
      </c>
      <c r="D178" s="33">
        <v>6</v>
      </c>
      <c r="E178" s="38">
        <v>53.468333333333341</v>
      </c>
      <c r="F178" s="38"/>
      <c r="G178" s="38">
        <v>23.263333333333335</v>
      </c>
      <c r="H178" s="38"/>
      <c r="I178" s="38"/>
      <c r="J178" s="38">
        <v>2.1666666666666667E-2</v>
      </c>
      <c r="K178" s="38"/>
      <c r="L178" s="38">
        <v>6.9999999999999993E-2</v>
      </c>
      <c r="M178" s="38">
        <v>1.5000000000000001E-2</v>
      </c>
      <c r="N178" s="38">
        <v>8.3333333333333332E-3</v>
      </c>
      <c r="O178" s="38">
        <v>13.428333333333335</v>
      </c>
      <c r="P178" s="38">
        <v>5.1666666666666666E-2</v>
      </c>
      <c r="R178" s="38"/>
      <c r="S178" s="38"/>
      <c r="T178" s="38"/>
      <c r="U178" s="38">
        <v>90.341666666666654</v>
      </c>
    </row>
    <row r="179" spans="3:24" s="33" customFormat="1" x14ac:dyDescent="0.3">
      <c r="D179" s="34" t="s">
        <v>1428</v>
      </c>
      <c r="E179" s="34" t="s">
        <v>0</v>
      </c>
      <c r="F179" s="34" t="s">
        <v>633</v>
      </c>
      <c r="G179" s="34" t="s">
        <v>668</v>
      </c>
      <c r="H179" s="34" t="s">
        <v>634</v>
      </c>
      <c r="I179" s="34" t="s">
        <v>635</v>
      </c>
      <c r="J179" s="34" t="s">
        <v>636</v>
      </c>
      <c r="K179" s="34" t="s">
        <v>637</v>
      </c>
      <c r="L179" s="34" t="s">
        <v>638</v>
      </c>
      <c r="M179" s="34" t="s">
        <v>639</v>
      </c>
      <c r="N179" s="34" t="s">
        <v>640</v>
      </c>
      <c r="O179" s="34" t="s">
        <v>4</v>
      </c>
      <c r="P179" s="34" t="s">
        <v>5</v>
      </c>
      <c r="Q179" s="34" t="s">
        <v>6</v>
      </c>
      <c r="R179" s="34" t="s">
        <v>8</v>
      </c>
      <c r="S179" s="34" t="s">
        <v>10</v>
      </c>
      <c r="T179" s="34" t="s">
        <v>11</v>
      </c>
      <c r="U179" s="34" t="s">
        <v>563</v>
      </c>
      <c r="V179" s="34" t="s">
        <v>12</v>
      </c>
      <c r="W179" s="34" t="s">
        <v>13</v>
      </c>
      <c r="X179" s="34" t="s">
        <v>14</v>
      </c>
    </row>
    <row r="180" spans="3:24" s="33" customFormat="1" x14ac:dyDescent="0.3">
      <c r="C180" s="33" t="s">
        <v>962</v>
      </c>
      <c r="D180" s="63">
        <v>5</v>
      </c>
      <c r="E180" s="38">
        <v>26.507999999999999</v>
      </c>
      <c r="F180" s="38">
        <v>35.891999999999996</v>
      </c>
      <c r="G180" s="38"/>
      <c r="H180" s="38">
        <v>0.57400000000000007</v>
      </c>
      <c r="I180" s="38">
        <v>0.28399999999999997</v>
      </c>
      <c r="J180" s="38">
        <v>4.9999999999999996E-2</v>
      </c>
      <c r="K180" s="38">
        <v>0.186</v>
      </c>
      <c r="L180" s="38">
        <v>0.182</v>
      </c>
      <c r="M180" s="38">
        <v>6.2E-2</v>
      </c>
      <c r="N180" s="38">
        <v>0.11600000000000002</v>
      </c>
      <c r="O180" s="38">
        <v>1.5699999999999998</v>
      </c>
      <c r="P180" s="38">
        <v>0.14799999999999999</v>
      </c>
      <c r="Q180" s="38">
        <v>3.3039999999999998</v>
      </c>
      <c r="R180" s="38">
        <v>-1.3999999999999999E-2</v>
      </c>
      <c r="S180" s="38">
        <v>1.9099999999999997</v>
      </c>
      <c r="T180" s="38">
        <v>4.4000000000000004E-2</v>
      </c>
      <c r="U180" s="38"/>
      <c r="V180" s="38">
        <v>0.41799999999999998</v>
      </c>
      <c r="W180" s="38"/>
      <c r="X180" s="38">
        <v>71.25800000000001</v>
      </c>
    </row>
    <row r="181" spans="3:24" s="33" customFormat="1" x14ac:dyDescent="0.3">
      <c r="C181" s="33" t="s">
        <v>986</v>
      </c>
      <c r="D181" s="63">
        <v>6</v>
      </c>
      <c r="E181" s="38">
        <v>6.4649999999999999</v>
      </c>
      <c r="F181" s="38"/>
      <c r="G181" s="38"/>
      <c r="H181" s="38">
        <v>1.1583333333333334</v>
      </c>
      <c r="I181" s="38"/>
      <c r="J181" s="38">
        <v>14.6</v>
      </c>
      <c r="K181" s="38">
        <v>24.5</v>
      </c>
      <c r="L181" s="38">
        <v>5.5516666666666667</v>
      </c>
      <c r="M181" s="38">
        <v>1.7116666666666662</v>
      </c>
      <c r="N181" s="38">
        <v>2.3000000000000003</v>
      </c>
      <c r="O181" s="38"/>
      <c r="P181" s="38"/>
      <c r="Q181" s="38"/>
      <c r="R181" s="38"/>
      <c r="S181" s="38"/>
      <c r="T181" s="38"/>
      <c r="U181" s="38"/>
      <c r="V181" s="38">
        <v>4.63</v>
      </c>
      <c r="W181" s="38"/>
      <c r="X181" s="38">
        <v>60.92499999999999</v>
      </c>
    </row>
    <row r="182" spans="3:24" s="33" customFormat="1" x14ac:dyDescent="0.3">
      <c r="C182" s="33" t="s">
        <v>977</v>
      </c>
      <c r="D182" s="63">
        <v>5</v>
      </c>
      <c r="E182" s="38">
        <v>4.9779999999999998</v>
      </c>
      <c r="F182" s="38"/>
      <c r="G182" s="38"/>
      <c r="H182" s="38"/>
      <c r="I182" s="38"/>
      <c r="J182" s="38">
        <v>17.436</v>
      </c>
      <c r="K182" s="38">
        <v>27.165999999999997</v>
      </c>
      <c r="L182" s="38">
        <v>5.5280000000000005</v>
      </c>
      <c r="M182" s="38">
        <v>1.7879999999999998</v>
      </c>
      <c r="N182" s="38">
        <v>2.48</v>
      </c>
      <c r="O182" s="38"/>
      <c r="P182" s="38"/>
      <c r="Q182" s="38"/>
      <c r="R182" s="38"/>
      <c r="S182" s="38"/>
      <c r="T182" s="38"/>
      <c r="U182" s="38">
        <v>13.156000000000001</v>
      </c>
      <c r="V182" s="38">
        <v>1.1279999999999999</v>
      </c>
      <c r="W182" s="38"/>
      <c r="X182" s="38">
        <v>73.662000000000006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pane ySplit="1" topLeftCell="A2" activePane="bottomLeft" state="frozen"/>
      <selection pane="bottomLeft" activeCell="L73" sqref="L73"/>
    </sheetView>
  </sheetViews>
  <sheetFormatPr defaultRowHeight="14.4" x14ac:dyDescent="0.3"/>
  <cols>
    <col min="1" max="1" width="18.6640625" bestFit="1" customWidth="1"/>
    <col min="11" max="11" width="17" bestFit="1" customWidth="1"/>
    <col min="12" max="12" width="19.44140625" bestFit="1" customWidth="1"/>
    <col min="13" max="13" width="24.6640625" bestFit="1" customWidth="1"/>
  </cols>
  <sheetData>
    <row r="1" spans="1:19" s="2" customFormat="1" x14ac:dyDescent="0.3">
      <c r="B1" s="2" t="s">
        <v>0</v>
      </c>
      <c r="C1" s="2" t="s">
        <v>634</v>
      </c>
      <c r="D1" s="2" t="s">
        <v>636</v>
      </c>
      <c r="E1" s="2" t="s">
        <v>637</v>
      </c>
      <c r="F1" s="2" t="s">
        <v>638</v>
      </c>
      <c r="G1" s="2" t="s">
        <v>639</v>
      </c>
      <c r="H1" s="2" t="s">
        <v>640</v>
      </c>
      <c r="I1" s="2" t="s">
        <v>563</v>
      </c>
      <c r="J1" s="2" t="s">
        <v>12</v>
      </c>
      <c r="K1" s="2" t="s">
        <v>14</v>
      </c>
      <c r="L1" s="2" t="s">
        <v>453</v>
      </c>
      <c r="M1" s="2" t="s">
        <v>441</v>
      </c>
      <c r="N1" s="2" t="s">
        <v>17</v>
      </c>
    </row>
    <row r="2" spans="1:19" x14ac:dyDescent="0.3">
      <c r="A2" t="s">
        <v>767</v>
      </c>
      <c r="B2">
        <v>7.98</v>
      </c>
      <c r="D2">
        <v>8.61</v>
      </c>
      <c r="E2">
        <v>0.82</v>
      </c>
      <c r="F2">
        <v>11.84</v>
      </c>
      <c r="G2">
        <v>1.28</v>
      </c>
      <c r="H2">
        <v>2.59</v>
      </c>
      <c r="I2">
        <v>17.739999999999998</v>
      </c>
      <c r="J2">
        <v>0.13</v>
      </c>
      <c r="K2">
        <v>50.99</v>
      </c>
      <c r="L2" t="s">
        <v>956</v>
      </c>
      <c r="M2" t="s">
        <v>1015</v>
      </c>
      <c r="N2" t="s">
        <v>768</v>
      </c>
    </row>
    <row r="3" spans="1:19" x14ac:dyDescent="0.3">
      <c r="A3" t="s">
        <v>769</v>
      </c>
      <c r="B3">
        <v>13.24</v>
      </c>
      <c r="D3">
        <v>20.350000000000001</v>
      </c>
      <c r="E3">
        <v>1.67</v>
      </c>
      <c r="F3">
        <v>30.32</v>
      </c>
      <c r="G3">
        <v>2.71</v>
      </c>
      <c r="H3">
        <v>5.86</v>
      </c>
      <c r="I3">
        <v>0.53</v>
      </c>
      <c r="J3">
        <v>0.46</v>
      </c>
      <c r="K3">
        <v>75.14</v>
      </c>
      <c r="L3" t="s">
        <v>956</v>
      </c>
      <c r="M3" t="s">
        <v>1015</v>
      </c>
      <c r="N3" t="s">
        <v>770</v>
      </c>
    </row>
    <row r="4" spans="1:19" x14ac:dyDescent="0.3">
      <c r="A4" t="s">
        <v>771</v>
      </c>
      <c r="B4">
        <v>16.73</v>
      </c>
      <c r="D4">
        <v>22.64</v>
      </c>
      <c r="E4">
        <v>1.57</v>
      </c>
      <c r="F4">
        <v>28.14</v>
      </c>
      <c r="G4">
        <v>2.7</v>
      </c>
      <c r="H4">
        <v>4.9000000000000004</v>
      </c>
      <c r="I4">
        <v>2.59</v>
      </c>
      <c r="J4">
        <v>0.56999999999999995</v>
      </c>
      <c r="K4">
        <v>79.84</v>
      </c>
      <c r="L4" t="s">
        <v>956</v>
      </c>
      <c r="M4" t="s">
        <v>1015</v>
      </c>
      <c r="N4" t="s">
        <v>772</v>
      </c>
    </row>
    <row r="5" spans="1:19" x14ac:dyDescent="0.3">
      <c r="A5" t="s">
        <v>773</v>
      </c>
      <c r="B5">
        <v>19</v>
      </c>
      <c r="D5">
        <v>22.19</v>
      </c>
      <c r="E5">
        <v>1.67</v>
      </c>
      <c r="F5">
        <v>30.04</v>
      </c>
      <c r="G5">
        <v>2.82</v>
      </c>
      <c r="H5">
        <v>5.33</v>
      </c>
      <c r="I5">
        <v>1.56</v>
      </c>
      <c r="J5">
        <v>0.59</v>
      </c>
      <c r="K5">
        <v>83.2</v>
      </c>
      <c r="L5" t="s">
        <v>956</v>
      </c>
      <c r="M5" t="s">
        <v>1015</v>
      </c>
      <c r="N5" t="s">
        <v>774</v>
      </c>
    </row>
    <row r="6" spans="1:19" x14ac:dyDescent="0.3">
      <c r="A6" t="s">
        <v>775</v>
      </c>
      <c r="B6">
        <v>17.82</v>
      </c>
      <c r="D6">
        <v>22.79</v>
      </c>
      <c r="E6">
        <v>1.55</v>
      </c>
      <c r="F6">
        <v>29.3</v>
      </c>
      <c r="G6">
        <v>2.66</v>
      </c>
      <c r="H6">
        <v>4.57</v>
      </c>
      <c r="I6">
        <v>2.69</v>
      </c>
      <c r="J6">
        <v>0.57999999999999996</v>
      </c>
      <c r="K6">
        <v>81.97</v>
      </c>
      <c r="L6" t="s">
        <v>956</v>
      </c>
      <c r="M6" t="s">
        <v>1015</v>
      </c>
      <c r="N6" t="s">
        <v>776</v>
      </c>
    </row>
    <row r="7" spans="1:19" x14ac:dyDescent="0.3">
      <c r="A7" t="s">
        <v>777</v>
      </c>
      <c r="B7">
        <v>16.77</v>
      </c>
      <c r="D7">
        <v>21.59</v>
      </c>
      <c r="E7">
        <v>1.91</v>
      </c>
      <c r="F7">
        <v>31.93</v>
      </c>
      <c r="G7">
        <v>2.86</v>
      </c>
      <c r="H7">
        <v>5.97</v>
      </c>
      <c r="I7">
        <v>1.06</v>
      </c>
      <c r="J7">
        <v>0.64</v>
      </c>
      <c r="K7">
        <v>82.73</v>
      </c>
      <c r="L7" t="s">
        <v>956</v>
      </c>
      <c r="M7" t="s">
        <v>1015</v>
      </c>
      <c r="N7" t="s">
        <v>778</v>
      </c>
    </row>
    <row r="8" spans="1:19" x14ac:dyDescent="0.3">
      <c r="A8" t="s">
        <v>779</v>
      </c>
      <c r="B8">
        <v>12.2</v>
      </c>
      <c r="D8">
        <v>19.05</v>
      </c>
      <c r="E8">
        <v>1.55</v>
      </c>
      <c r="F8">
        <v>24.38</v>
      </c>
      <c r="G8">
        <v>2.35</v>
      </c>
      <c r="H8">
        <v>3.8</v>
      </c>
      <c r="I8">
        <v>12.56</v>
      </c>
      <c r="J8">
        <v>0.38</v>
      </c>
      <c r="K8">
        <v>76.27</v>
      </c>
      <c r="L8" t="s">
        <v>956</v>
      </c>
      <c r="M8" t="s">
        <v>1015</v>
      </c>
      <c r="N8" t="s">
        <v>780</v>
      </c>
    </row>
    <row r="9" spans="1:19" x14ac:dyDescent="0.3">
      <c r="A9" s="2" t="s">
        <v>178</v>
      </c>
      <c r="B9" s="4">
        <f>AVERAGE(B2:B8)</f>
        <v>14.820000000000002</v>
      </c>
      <c r="C9" s="4"/>
      <c r="D9" s="4">
        <f t="shared" ref="D9:K9" si="0">AVERAGE(D2:D8)</f>
        <v>19.602857142857147</v>
      </c>
      <c r="E9" s="4">
        <f t="shared" si="0"/>
        <v>1.5342857142857143</v>
      </c>
      <c r="F9" s="4">
        <f t="shared" si="0"/>
        <v>26.564285714285717</v>
      </c>
      <c r="G9" s="4">
        <f t="shared" si="0"/>
        <v>2.4828571428571427</v>
      </c>
      <c r="H9" s="4">
        <f t="shared" si="0"/>
        <v>4.7171428571428562</v>
      </c>
      <c r="I9" s="4">
        <f t="shared" si="0"/>
        <v>5.532857142857142</v>
      </c>
      <c r="J9" s="4">
        <f t="shared" si="0"/>
        <v>0.47857142857142859</v>
      </c>
      <c r="K9" s="4">
        <f t="shared" si="0"/>
        <v>75.734285714285718</v>
      </c>
      <c r="N9" s="4"/>
      <c r="O9" s="4"/>
      <c r="P9" s="4"/>
      <c r="Q9" s="4"/>
      <c r="R9" s="4"/>
      <c r="S9" s="4"/>
    </row>
    <row r="10" spans="1:19" x14ac:dyDescent="0.3">
      <c r="A10" s="3" t="s">
        <v>179</v>
      </c>
      <c r="B10" s="5">
        <f>_xlfn.STDEV.S(B2:B8)</f>
        <v>3.8744763086985792</v>
      </c>
      <c r="C10" s="5"/>
      <c r="D10" s="5">
        <f t="shared" ref="D10:K10" si="1">_xlfn.STDEV.S(D2:D8)</f>
        <v>5.0287662976310941</v>
      </c>
      <c r="E10" s="5">
        <f t="shared" si="1"/>
        <v>0.33910947803804919</v>
      </c>
      <c r="F10" s="5">
        <f t="shared" si="1"/>
        <v>6.9103734996570072</v>
      </c>
      <c r="G10" s="5">
        <f t="shared" si="1"/>
        <v>0.55535917163922877</v>
      </c>
      <c r="H10" s="5">
        <f t="shared" si="1"/>
        <v>1.2022439337299575</v>
      </c>
      <c r="I10" s="5">
        <f t="shared" si="1"/>
        <v>6.7817886389106192</v>
      </c>
      <c r="J10" s="5">
        <f t="shared" si="1"/>
        <v>0.17733476547935845</v>
      </c>
      <c r="K10" s="5">
        <f t="shared" si="1"/>
        <v>11.352956820644966</v>
      </c>
      <c r="N10" s="5"/>
      <c r="O10" s="5"/>
      <c r="P10" s="5"/>
      <c r="Q10" s="5"/>
      <c r="R10" s="5"/>
      <c r="S10" s="5"/>
    </row>
    <row r="12" spans="1:19" s="33" customFormat="1" x14ac:dyDescent="0.3">
      <c r="A12" s="33" t="s">
        <v>755</v>
      </c>
      <c r="B12" s="33">
        <v>7.76</v>
      </c>
      <c r="D12" s="33">
        <v>9.42</v>
      </c>
      <c r="E12" s="33">
        <v>0.89</v>
      </c>
      <c r="F12" s="33">
        <v>14.28</v>
      </c>
      <c r="G12" s="33">
        <v>1.54</v>
      </c>
      <c r="H12" s="33">
        <v>3.18</v>
      </c>
      <c r="I12" s="33">
        <v>23.16</v>
      </c>
      <c r="J12" s="33">
        <v>0.55000000000000004</v>
      </c>
      <c r="K12" s="33">
        <v>60.78</v>
      </c>
      <c r="L12" s="33" t="s">
        <v>956</v>
      </c>
      <c r="M12" s="33" t="s">
        <v>1014</v>
      </c>
      <c r="N12" s="33" t="s">
        <v>756</v>
      </c>
    </row>
    <row r="13" spans="1:19" s="33" customFormat="1" x14ac:dyDescent="0.3">
      <c r="A13" s="33" t="s">
        <v>757</v>
      </c>
      <c r="B13" s="33">
        <v>16.3</v>
      </c>
      <c r="D13" s="33">
        <v>21.65</v>
      </c>
      <c r="E13" s="33">
        <v>1.6</v>
      </c>
      <c r="F13" s="33">
        <v>26.78</v>
      </c>
      <c r="G13" s="33">
        <v>2.67</v>
      </c>
      <c r="H13" s="33">
        <v>5.05</v>
      </c>
      <c r="I13" s="33">
        <v>4.8899999999999997</v>
      </c>
      <c r="J13" s="33">
        <v>0.74</v>
      </c>
      <c r="K13" s="33">
        <v>79.69</v>
      </c>
      <c r="L13" s="33" t="s">
        <v>956</v>
      </c>
      <c r="M13" s="33" t="s">
        <v>1014</v>
      </c>
      <c r="N13" s="33" t="s">
        <v>758</v>
      </c>
    </row>
    <row r="14" spans="1:19" s="33" customFormat="1" x14ac:dyDescent="0.3">
      <c r="A14" s="33" t="s">
        <v>759</v>
      </c>
      <c r="B14" s="33">
        <v>17.46</v>
      </c>
      <c r="D14" s="33">
        <v>18.190000000000001</v>
      </c>
      <c r="E14" s="33">
        <v>2.08</v>
      </c>
      <c r="F14" s="33">
        <v>29.07</v>
      </c>
      <c r="G14" s="33">
        <v>3.13</v>
      </c>
      <c r="H14" s="33">
        <v>7.73</v>
      </c>
      <c r="I14" s="33">
        <v>2.0099999999999998</v>
      </c>
      <c r="J14" s="33">
        <v>0.54</v>
      </c>
      <c r="K14" s="33">
        <v>80.2</v>
      </c>
      <c r="L14" s="33" t="s">
        <v>956</v>
      </c>
      <c r="M14" s="33" t="s">
        <v>1014</v>
      </c>
      <c r="N14" s="33" t="s">
        <v>760</v>
      </c>
    </row>
    <row r="15" spans="1:19" s="33" customFormat="1" x14ac:dyDescent="0.3">
      <c r="A15" s="33" t="s">
        <v>761</v>
      </c>
      <c r="B15" s="33">
        <v>17.850000000000001</v>
      </c>
      <c r="D15" s="33">
        <v>19.91</v>
      </c>
      <c r="E15" s="33">
        <v>1.95</v>
      </c>
      <c r="F15" s="33">
        <v>28.99</v>
      </c>
      <c r="G15" s="33">
        <v>2.9</v>
      </c>
      <c r="H15" s="33">
        <v>6.93</v>
      </c>
      <c r="I15" s="33">
        <v>2.0099999999999998</v>
      </c>
      <c r="J15" s="33">
        <v>0.41</v>
      </c>
      <c r="K15" s="33">
        <v>80.959999999999994</v>
      </c>
      <c r="L15" s="33" t="s">
        <v>956</v>
      </c>
      <c r="M15" s="33" t="s">
        <v>1014</v>
      </c>
      <c r="N15" s="33" t="s">
        <v>762</v>
      </c>
    </row>
    <row r="16" spans="1:19" s="33" customFormat="1" x14ac:dyDescent="0.3">
      <c r="A16" s="33" t="s">
        <v>763</v>
      </c>
      <c r="B16" s="33">
        <v>17.55</v>
      </c>
      <c r="D16" s="33">
        <v>20.07</v>
      </c>
      <c r="E16" s="33">
        <v>1.69</v>
      </c>
      <c r="F16" s="33">
        <v>28.27</v>
      </c>
      <c r="G16" s="33">
        <v>2.64</v>
      </c>
      <c r="H16" s="33">
        <v>5.73</v>
      </c>
      <c r="I16" s="33">
        <v>2.8</v>
      </c>
      <c r="J16" s="33">
        <v>0.52</v>
      </c>
      <c r="K16" s="33">
        <v>79.27</v>
      </c>
      <c r="L16" s="33" t="s">
        <v>956</v>
      </c>
      <c r="M16" s="33" t="s">
        <v>1014</v>
      </c>
      <c r="N16" s="33" t="s">
        <v>764</v>
      </c>
    </row>
    <row r="17" spans="1:19" s="33" customFormat="1" x14ac:dyDescent="0.3">
      <c r="A17" s="33" t="s">
        <v>765</v>
      </c>
      <c r="B17" s="33">
        <v>16.45</v>
      </c>
      <c r="D17" s="33">
        <v>19</v>
      </c>
      <c r="E17" s="33">
        <v>1.79</v>
      </c>
      <c r="F17" s="33">
        <v>28.83</v>
      </c>
      <c r="G17" s="33">
        <v>2.75</v>
      </c>
      <c r="H17" s="33">
        <v>6.16</v>
      </c>
      <c r="I17" s="33">
        <v>3.19</v>
      </c>
      <c r="J17" s="33">
        <v>0.59</v>
      </c>
      <c r="K17" s="33">
        <v>78.77</v>
      </c>
      <c r="L17" s="33" t="s">
        <v>956</v>
      </c>
      <c r="M17" s="33" t="s">
        <v>1014</v>
      </c>
      <c r="N17" s="33" t="s">
        <v>766</v>
      </c>
    </row>
    <row r="18" spans="1:19" s="33" customFormat="1" x14ac:dyDescent="0.3">
      <c r="A18" s="34" t="s">
        <v>178</v>
      </c>
      <c r="B18" s="35">
        <f>AVERAGE(B12:B17)</f>
        <v>15.561666666666667</v>
      </c>
      <c r="C18" s="35"/>
      <c r="D18" s="35">
        <f t="shared" ref="D18:K18" si="2">AVERAGE(D12:D17)</f>
        <v>18.040000000000003</v>
      </c>
      <c r="E18" s="35">
        <f t="shared" si="2"/>
        <v>1.6666666666666667</v>
      </c>
      <c r="F18" s="35">
        <f t="shared" si="2"/>
        <v>26.036666666666662</v>
      </c>
      <c r="G18" s="35">
        <f t="shared" si="2"/>
        <v>2.605</v>
      </c>
      <c r="H18" s="35">
        <f t="shared" si="2"/>
        <v>5.7966666666666669</v>
      </c>
      <c r="I18" s="35">
        <f t="shared" si="2"/>
        <v>6.3433333333333328</v>
      </c>
      <c r="J18" s="35">
        <f t="shared" si="2"/>
        <v>0.55833333333333335</v>
      </c>
      <c r="K18" s="35">
        <f t="shared" si="2"/>
        <v>76.611666666666665</v>
      </c>
      <c r="L18" s="35"/>
      <c r="M18" s="35"/>
      <c r="N18" s="35"/>
      <c r="O18" s="35"/>
      <c r="P18" s="35"/>
      <c r="Q18" s="35"/>
      <c r="R18" s="35"/>
      <c r="S18" s="35"/>
    </row>
    <row r="19" spans="1:19" s="33" customFormat="1" x14ac:dyDescent="0.3">
      <c r="A19" s="36" t="s">
        <v>179</v>
      </c>
      <c r="B19" s="37">
        <f>_xlfn.STDEV.S(B12:B17)</f>
        <v>3.8728254113329998</v>
      </c>
      <c r="C19" s="37"/>
      <c r="D19" s="37">
        <f t="shared" ref="D19:K19" si="3">_xlfn.STDEV.S(D12:D17)</f>
        <v>4.3794611540690562</v>
      </c>
      <c r="E19" s="37">
        <f t="shared" si="3"/>
        <v>0.41821844371890921</v>
      </c>
      <c r="F19" s="37">
        <f t="shared" si="3"/>
        <v>5.8221221789538893</v>
      </c>
      <c r="G19" s="37">
        <f t="shared" si="3"/>
        <v>0.55196920203938804</v>
      </c>
      <c r="H19" s="37">
        <f t="shared" si="3"/>
        <v>1.5851267036633585</v>
      </c>
      <c r="I19" s="37">
        <f t="shared" si="3"/>
        <v>8.3062233696588432</v>
      </c>
      <c r="J19" s="37">
        <f t="shared" si="3"/>
        <v>0.10759491933482129</v>
      </c>
      <c r="K19" s="37">
        <f t="shared" si="3"/>
        <v>7.7926514529181041</v>
      </c>
      <c r="L19" s="37"/>
      <c r="M19" s="37"/>
      <c r="N19" s="37"/>
      <c r="O19" s="37"/>
      <c r="P19" s="37"/>
      <c r="Q19" s="37"/>
      <c r="R19" s="37"/>
      <c r="S19" s="37"/>
    </row>
    <row r="21" spans="1:19" x14ac:dyDescent="0.3">
      <c r="A21" t="s">
        <v>677</v>
      </c>
      <c r="B21">
        <v>1.39</v>
      </c>
      <c r="C21">
        <v>0.25</v>
      </c>
      <c r="D21">
        <v>16.12</v>
      </c>
      <c r="E21">
        <v>26.27</v>
      </c>
      <c r="F21">
        <v>6.6</v>
      </c>
      <c r="G21">
        <v>2.31</v>
      </c>
      <c r="H21">
        <v>2.94</v>
      </c>
      <c r="J21">
        <v>7.47</v>
      </c>
      <c r="K21">
        <v>63.33</v>
      </c>
      <c r="L21" t="s">
        <v>957</v>
      </c>
      <c r="M21" t="s">
        <v>1011</v>
      </c>
      <c r="N21" t="s">
        <v>678</v>
      </c>
    </row>
    <row r="22" spans="1:19" x14ac:dyDescent="0.3">
      <c r="A22" t="s">
        <v>679</v>
      </c>
      <c r="B22">
        <v>3.69</v>
      </c>
      <c r="C22">
        <v>0.23</v>
      </c>
      <c r="D22">
        <v>14.52</v>
      </c>
      <c r="E22">
        <v>23.85</v>
      </c>
      <c r="F22">
        <v>6.37</v>
      </c>
      <c r="G22">
        <v>2.16</v>
      </c>
      <c r="H22">
        <v>2.83</v>
      </c>
      <c r="J22">
        <v>3.98</v>
      </c>
      <c r="K22">
        <v>57.63</v>
      </c>
      <c r="L22" t="s">
        <v>957</v>
      </c>
      <c r="M22" t="s">
        <v>1011</v>
      </c>
      <c r="N22" t="s">
        <v>680</v>
      </c>
    </row>
    <row r="23" spans="1:19" x14ac:dyDescent="0.3">
      <c r="A23" t="s">
        <v>681</v>
      </c>
      <c r="B23">
        <v>6.07</v>
      </c>
      <c r="C23">
        <v>0.19</v>
      </c>
      <c r="D23">
        <v>13.42</v>
      </c>
      <c r="E23">
        <v>21.45</v>
      </c>
      <c r="F23">
        <v>5.39</v>
      </c>
      <c r="G23">
        <v>2.46</v>
      </c>
      <c r="H23">
        <v>2.58</v>
      </c>
      <c r="J23">
        <v>5.36</v>
      </c>
      <c r="K23">
        <v>56.93</v>
      </c>
      <c r="L23" t="s">
        <v>957</v>
      </c>
      <c r="M23" t="s">
        <v>1011</v>
      </c>
      <c r="N23" t="s">
        <v>682</v>
      </c>
    </row>
    <row r="24" spans="1:19" x14ac:dyDescent="0.3">
      <c r="A24" t="s">
        <v>683</v>
      </c>
      <c r="B24">
        <v>5.45</v>
      </c>
      <c r="C24">
        <v>0.17</v>
      </c>
      <c r="D24">
        <v>17.079999999999998</v>
      </c>
      <c r="E24">
        <v>25.8</v>
      </c>
      <c r="F24">
        <v>5.82</v>
      </c>
      <c r="G24">
        <v>1.82</v>
      </c>
      <c r="H24">
        <v>2.7</v>
      </c>
      <c r="J24">
        <v>6.67</v>
      </c>
      <c r="K24">
        <v>65.5</v>
      </c>
      <c r="L24" t="s">
        <v>957</v>
      </c>
      <c r="M24" t="s">
        <v>1011</v>
      </c>
      <c r="N24" t="s">
        <v>684</v>
      </c>
    </row>
    <row r="25" spans="1:19" x14ac:dyDescent="0.3">
      <c r="A25" t="s">
        <v>685</v>
      </c>
      <c r="B25">
        <v>31.99</v>
      </c>
      <c r="C25">
        <v>0.25</v>
      </c>
      <c r="D25">
        <v>8.3000000000000007</v>
      </c>
      <c r="E25">
        <v>13.75</v>
      </c>
      <c r="F25">
        <v>3.55</v>
      </c>
      <c r="G25">
        <v>1.0900000000000001</v>
      </c>
      <c r="H25">
        <v>1.1499999999999999</v>
      </c>
      <c r="J25">
        <v>4.25</v>
      </c>
      <c r="K25">
        <v>64.319999999999993</v>
      </c>
      <c r="L25" t="s">
        <v>958</v>
      </c>
      <c r="M25" t="s">
        <v>1011</v>
      </c>
      <c r="N25" t="s">
        <v>686</v>
      </c>
    </row>
    <row r="26" spans="1:19" x14ac:dyDescent="0.3">
      <c r="A26" t="s">
        <v>687</v>
      </c>
      <c r="B26">
        <v>25.53</v>
      </c>
      <c r="C26">
        <v>0.57999999999999996</v>
      </c>
      <c r="D26">
        <v>11.22</v>
      </c>
      <c r="E26">
        <v>17.25</v>
      </c>
      <c r="F26">
        <v>4.09</v>
      </c>
      <c r="G26">
        <v>1.36</v>
      </c>
      <c r="H26">
        <v>1.67</v>
      </c>
      <c r="J26">
        <v>5</v>
      </c>
      <c r="K26">
        <v>66.709999999999994</v>
      </c>
      <c r="L26" t="s">
        <v>958</v>
      </c>
      <c r="M26" t="s">
        <v>1011</v>
      </c>
      <c r="N26" t="s">
        <v>688</v>
      </c>
    </row>
    <row r="27" spans="1:19" x14ac:dyDescent="0.3">
      <c r="A27" s="2" t="s">
        <v>178</v>
      </c>
      <c r="B27" s="4">
        <f t="shared" ref="B27:H27" si="4">AVERAGE(B21:B26)</f>
        <v>12.353333333333333</v>
      </c>
      <c r="C27" s="4">
        <f t="shared" si="4"/>
        <v>0.27833333333333332</v>
      </c>
      <c r="D27" s="4">
        <f t="shared" si="4"/>
        <v>13.443333333333333</v>
      </c>
      <c r="E27" s="4">
        <f t="shared" si="4"/>
        <v>21.395</v>
      </c>
      <c r="F27" s="4">
        <f t="shared" si="4"/>
        <v>5.3033333333333337</v>
      </c>
      <c r="G27" s="4">
        <f t="shared" si="4"/>
        <v>1.8666666666666665</v>
      </c>
      <c r="H27" s="4">
        <f t="shared" si="4"/>
        <v>2.311666666666667</v>
      </c>
      <c r="I27" s="4"/>
      <c r="J27" s="4">
        <f>AVERAGE(J21:J26)</f>
        <v>5.4549999999999992</v>
      </c>
      <c r="K27" s="4">
        <f>AVERAGE(K21:K26)</f>
        <v>62.403333333333336</v>
      </c>
      <c r="L27" s="4"/>
      <c r="N27" s="4"/>
      <c r="O27" s="4"/>
      <c r="P27" s="4"/>
      <c r="Q27" s="4"/>
      <c r="R27" s="4"/>
      <c r="S27" s="4"/>
    </row>
    <row r="28" spans="1:19" x14ac:dyDescent="0.3">
      <c r="A28" s="3" t="s">
        <v>179</v>
      </c>
      <c r="B28" s="5">
        <f t="shared" ref="B28:H28" si="5">_xlfn.STDEV.S(B21:B26)</f>
        <v>12.973877857705718</v>
      </c>
      <c r="C28" s="5">
        <f t="shared" si="5"/>
        <v>0.15131644546005782</v>
      </c>
      <c r="D28" s="5">
        <f t="shared" si="5"/>
        <v>3.2541276352759496</v>
      </c>
      <c r="E28" s="5">
        <f t="shared" si="5"/>
        <v>4.9965337985447418</v>
      </c>
      <c r="F28" s="5">
        <f t="shared" si="5"/>
        <v>1.236117578010548</v>
      </c>
      <c r="G28" s="5">
        <f t="shared" si="5"/>
        <v>0.54712582343247795</v>
      </c>
      <c r="H28" s="5">
        <f t="shared" si="5"/>
        <v>0.72766521606207435</v>
      </c>
      <c r="I28" s="5"/>
      <c r="J28" s="5">
        <f>_xlfn.STDEV.S(J21:J26)</f>
        <v>1.3696824449484664</v>
      </c>
      <c r="K28" s="5">
        <f>_xlfn.STDEV.S(K21:K26)</f>
        <v>4.13306504505635</v>
      </c>
      <c r="L28" s="5"/>
      <c r="N28" s="5"/>
      <c r="O28" s="5"/>
      <c r="P28" s="5"/>
      <c r="Q28" s="5"/>
      <c r="R28" s="5"/>
      <c r="S28" s="5"/>
    </row>
    <row r="30" spans="1:19" x14ac:dyDescent="0.3">
      <c r="A30" t="s">
        <v>713</v>
      </c>
      <c r="B30">
        <v>8.09</v>
      </c>
      <c r="D30">
        <v>16.77</v>
      </c>
      <c r="E30">
        <v>28</v>
      </c>
      <c r="F30">
        <v>6.18</v>
      </c>
      <c r="G30">
        <v>1.7</v>
      </c>
      <c r="H30">
        <v>2.6</v>
      </c>
      <c r="I30">
        <v>17.71</v>
      </c>
      <c r="J30">
        <v>0.82</v>
      </c>
      <c r="K30">
        <v>81.86</v>
      </c>
      <c r="L30" t="s">
        <v>959</v>
      </c>
      <c r="M30" t="s">
        <v>1011</v>
      </c>
      <c r="N30" t="s">
        <v>714</v>
      </c>
    </row>
    <row r="31" spans="1:19" x14ac:dyDescent="0.3">
      <c r="A31" t="s">
        <v>715</v>
      </c>
      <c r="B31">
        <v>11.3</v>
      </c>
      <c r="D31">
        <v>15.26</v>
      </c>
      <c r="E31">
        <v>23.75</v>
      </c>
      <c r="F31">
        <v>5.63</v>
      </c>
      <c r="G31">
        <v>1.6</v>
      </c>
      <c r="H31">
        <v>2.23</v>
      </c>
      <c r="I31">
        <v>14.38</v>
      </c>
      <c r="J31">
        <v>0.88</v>
      </c>
      <c r="K31">
        <v>75.03</v>
      </c>
      <c r="L31" t="s">
        <v>959</v>
      </c>
      <c r="M31" t="s">
        <v>1011</v>
      </c>
      <c r="N31" t="s">
        <v>716</v>
      </c>
    </row>
    <row r="32" spans="1:19" x14ac:dyDescent="0.3">
      <c r="A32" t="s">
        <v>717</v>
      </c>
      <c r="B32">
        <v>5.38</v>
      </c>
      <c r="D32">
        <v>16.59</v>
      </c>
      <c r="E32">
        <v>25.89</v>
      </c>
      <c r="F32">
        <v>4.8499999999999996</v>
      </c>
      <c r="G32">
        <v>1.55</v>
      </c>
      <c r="H32">
        <v>2.44</v>
      </c>
      <c r="I32">
        <v>16.38</v>
      </c>
      <c r="J32">
        <v>0.74</v>
      </c>
      <c r="K32">
        <v>73.819999999999993</v>
      </c>
      <c r="L32" t="s">
        <v>959</v>
      </c>
      <c r="M32" t="s">
        <v>1011</v>
      </c>
      <c r="N32" t="s">
        <v>718</v>
      </c>
    </row>
    <row r="33" spans="1:19" x14ac:dyDescent="0.3">
      <c r="A33" t="s">
        <v>719</v>
      </c>
      <c r="B33">
        <v>1.25</v>
      </c>
      <c r="D33">
        <v>17.829999999999998</v>
      </c>
      <c r="E33">
        <v>30.59</v>
      </c>
      <c r="F33">
        <v>7.57</v>
      </c>
      <c r="G33">
        <v>1.69</v>
      </c>
      <c r="H33">
        <v>2.78</v>
      </c>
      <c r="I33">
        <v>19.13</v>
      </c>
      <c r="J33">
        <v>0.89</v>
      </c>
      <c r="K33">
        <v>81.73</v>
      </c>
      <c r="L33" t="s">
        <v>959</v>
      </c>
      <c r="M33" t="s">
        <v>1011</v>
      </c>
      <c r="N33" t="s">
        <v>720</v>
      </c>
    </row>
    <row r="34" spans="1:19" x14ac:dyDescent="0.3">
      <c r="A34" t="s">
        <v>721</v>
      </c>
      <c r="B34">
        <v>47.18</v>
      </c>
      <c r="D34">
        <v>2.63</v>
      </c>
      <c r="E34">
        <v>4.5999999999999996</v>
      </c>
      <c r="F34">
        <v>1.1399999999999999</v>
      </c>
      <c r="G34">
        <v>0.35</v>
      </c>
      <c r="H34">
        <v>0.28999999999999998</v>
      </c>
      <c r="I34">
        <v>2.17</v>
      </c>
      <c r="J34">
        <v>0.25</v>
      </c>
      <c r="K34">
        <v>58.61</v>
      </c>
      <c r="L34" t="s">
        <v>960</v>
      </c>
      <c r="M34" t="s">
        <v>1011</v>
      </c>
      <c r="N34" t="s">
        <v>722</v>
      </c>
    </row>
    <row r="35" spans="1:19" x14ac:dyDescent="0.3">
      <c r="A35" t="s">
        <v>723</v>
      </c>
      <c r="B35">
        <v>2.02</v>
      </c>
      <c r="D35">
        <v>17.149999999999999</v>
      </c>
      <c r="E35">
        <v>31.02</v>
      </c>
      <c r="F35">
        <v>8.1300000000000008</v>
      </c>
      <c r="G35">
        <v>1.77</v>
      </c>
      <c r="H35">
        <v>2.87</v>
      </c>
      <c r="I35">
        <v>19.510000000000002</v>
      </c>
      <c r="J35">
        <v>0.76</v>
      </c>
      <c r="K35">
        <v>83.24</v>
      </c>
      <c r="L35" t="s">
        <v>959</v>
      </c>
      <c r="M35" t="s">
        <v>1011</v>
      </c>
      <c r="N35" t="s">
        <v>724</v>
      </c>
    </row>
    <row r="36" spans="1:19" x14ac:dyDescent="0.3">
      <c r="A36" s="2" t="s">
        <v>178</v>
      </c>
      <c r="B36" s="4">
        <f>AVERAGE(B30:B35)</f>
        <v>12.536666666666667</v>
      </c>
      <c r="C36" s="4"/>
      <c r="D36" s="4">
        <f t="shared" ref="D36:K36" si="6">AVERAGE(D30:D35)</f>
        <v>14.371666666666664</v>
      </c>
      <c r="E36" s="4">
        <f t="shared" si="6"/>
        <v>23.974999999999998</v>
      </c>
      <c r="F36" s="4">
        <f t="shared" si="6"/>
        <v>5.583333333333333</v>
      </c>
      <c r="G36" s="4">
        <f t="shared" si="6"/>
        <v>1.4433333333333331</v>
      </c>
      <c r="H36" s="4">
        <f t="shared" si="6"/>
        <v>2.2016666666666662</v>
      </c>
      <c r="I36" s="4">
        <f t="shared" si="6"/>
        <v>14.88</v>
      </c>
      <c r="J36" s="4">
        <f t="shared" si="6"/>
        <v>0.72333333333333327</v>
      </c>
      <c r="K36" s="4">
        <f t="shared" si="6"/>
        <v>75.715000000000003</v>
      </c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3" t="s">
        <v>179</v>
      </c>
      <c r="B37" s="5">
        <f>_xlfn.STDEV.S(B30:B35)</f>
        <v>17.382000652015481</v>
      </c>
      <c r="C37" s="5"/>
      <c r="D37" s="5">
        <f t="shared" ref="D37:K37" si="7">_xlfn.STDEV.S(D30:D35)</f>
        <v>5.813915777397078</v>
      </c>
      <c r="E37" s="5">
        <f t="shared" si="7"/>
        <v>9.886347657249372</v>
      </c>
      <c r="F37" s="5">
        <f t="shared" si="7"/>
        <v>2.4928511120134451</v>
      </c>
      <c r="G37" s="5">
        <f t="shared" si="7"/>
        <v>0.54124547727132843</v>
      </c>
      <c r="H37" s="5">
        <f t="shared" si="7"/>
        <v>0.96456034889822673</v>
      </c>
      <c r="I37" s="5">
        <f t="shared" si="7"/>
        <v>6.5046506439623686</v>
      </c>
      <c r="J37" s="5">
        <f t="shared" si="7"/>
        <v>0.23972206128486934</v>
      </c>
      <c r="K37" s="5">
        <f t="shared" si="7"/>
        <v>9.2434641774606483</v>
      </c>
      <c r="L37" s="5"/>
      <c r="M37" s="5"/>
      <c r="N37" s="5"/>
      <c r="O37" s="5"/>
      <c r="P37" s="5"/>
      <c r="Q37" s="5"/>
      <c r="R37" s="5"/>
      <c r="S37" s="5"/>
    </row>
    <row r="39" spans="1:19" s="33" customFormat="1" x14ac:dyDescent="0.3">
      <c r="A39" s="33" t="s">
        <v>701</v>
      </c>
      <c r="B39" s="33">
        <v>0.94</v>
      </c>
      <c r="C39" s="33">
        <v>0.92</v>
      </c>
      <c r="D39" s="33">
        <v>22.09</v>
      </c>
      <c r="E39" s="33">
        <v>28.15</v>
      </c>
      <c r="F39" s="33">
        <v>6.61</v>
      </c>
      <c r="G39" s="33">
        <v>1.94</v>
      </c>
      <c r="H39" s="33">
        <v>3.08</v>
      </c>
      <c r="J39" s="33">
        <v>5.53</v>
      </c>
      <c r="K39" s="33">
        <v>69.27</v>
      </c>
      <c r="L39" s="33" t="s">
        <v>957</v>
      </c>
      <c r="M39" s="33" t="s">
        <v>1012</v>
      </c>
      <c r="N39" s="33" t="s">
        <v>702</v>
      </c>
    </row>
    <row r="40" spans="1:19" s="33" customFormat="1" x14ac:dyDescent="0.3">
      <c r="A40" s="33" t="s">
        <v>703</v>
      </c>
      <c r="B40" s="33">
        <v>40.51</v>
      </c>
      <c r="C40" s="33">
        <v>0.41</v>
      </c>
      <c r="D40" s="33">
        <v>11.16</v>
      </c>
      <c r="E40" s="33">
        <v>13.13</v>
      </c>
      <c r="F40" s="33">
        <v>3.01</v>
      </c>
      <c r="G40" s="33">
        <v>0.84</v>
      </c>
      <c r="H40" s="33">
        <v>1.47</v>
      </c>
      <c r="J40" s="33">
        <v>3.64</v>
      </c>
      <c r="K40" s="33">
        <v>74.16</v>
      </c>
      <c r="L40" s="33" t="s">
        <v>958</v>
      </c>
      <c r="M40" s="33" t="s">
        <v>1012</v>
      </c>
      <c r="N40" s="33" t="s">
        <v>704</v>
      </c>
    </row>
    <row r="41" spans="1:19" s="33" customFormat="1" x14ac:dyDescent="0.3">
      <c r="A41" s="33" t="s">
        <v>705</v>
      </c>
      <c r="B41" s="33">
        <v>23.23</v>
      </c>
      <c r="C41" s="33">
        <v>0.39</v>
      </c>
      <c r="D41" s="33">
        <v>14.81</v>
      </c>
      <c r="E41" s="33">
        <v>20.67</v>
      </c>
      <c r="F41" s="33">
        <v>5.74</v>
      </c>
      <c r="G41" s="33">
        <v>1.42</v>
      </c>
      <c r="H41" s="33">
        <v>2.15</v>
      </c>
      <c r="J41" s="33">
        <v>4.54</v>
      </c>
      <c r="K41" s="33">
        <v>72.95</v>
      </c>
      <c r="L41" s="33" t="s">
        <v>958</v>
      </c>
      <c r="M41" s="33" t="s">
        <v>1012</v>
      </c>
      <c r="N41" s="33" t="s">
        <v>706</v>
      </c>
    </row>
    <row r="42" spans="1:19" s="33" customFormat="1" x14ac:dyDescent="0.3">
      <c r="A42" s="33" t="s">
        <v>707</v>
      </c>
      <c r="B42" s="33">
        <v>2.29</v>
      </c>
      <c r="C42" s="33">
        <v>0.41</v>
      </c>
      <c r="D42" s="33">
        <v>19.09</v>
      </c>
      <c r="E42" s="33">
        <v>24.76</v>
      </c>
      <c r="F42" s="33">
        <v>6.72</v>
      </c>
      <c r="G42" s="33">
        <v>1.88</v>
      </c>
      <c r="H42" s="33">
        <v>2.7</v>
      </c>
      <c r="J42" s="33">
        <v>5.2</v>
      </c>
      <c r="K42" s="33">
        <v>63.06</v>
      </c>
      <c r="L42" s="33" t="s">
        <v>957</v>
      </c>
      <c r="M42" s="33" t="s">
        <v>1012</v>
      </c>
      <c r="N42" s="33" t="s">
        <v>708</v>
      </c>
    </row>
    <row r="43" spans="1:19" s="33" customFormat="1" x14ac:dyDescent="0.3">
      <c r="A43" s="33" t="s">
        <v>709</v>
      </c>
      <c r="B43" s="33">
        <v>8.67</v>
      </c>
      <c r="C43" s="33">
        <v>0.49</v>
      </c>
      <c r="D43" s="33">
        <v>18.2</v>
      </c>
      <c r="E43" s="33">
        <v>27.28</v>
      </c>
      <c r="F43" s="33">
        <v>7.34</v>
      </c>
      <c r="G43" s="33">
        <v>2.06</v>
      </c>
      <c r="H43" s="33">
        <v>2.98</v>
      </c>
      <c r="J43" s="33">
        <v>5.51</v>
      </c>
      <c r="K43" s="33">
        <v>72.540000000000006</v>
      </c>
      <c r="L43" s="33" t="s">
        <v>957</v>
      </c>
      <c r="M43" s="33" t="s">
        <v>1012</v>
      </c>
      <c r="N43" s="33" t="s">
        <v>710</v>
      </c>
    </row>
    <row r="44" spans="1:19" s="33" customFormat="1" x14ac:dyDescent="0.3">
      <c r="A44" s="33" t="s">
        <v>711</v>
      </c>
      <c r="B44" s="33">
        <v>27.84</v>
      </c>
      <c r="C44" s="33">
        <v>0.33</v>
      </c>
      <c r="D44" s="33">
        <v>16.989999999999998</v>
      </c>
      <c r="E44" s="33">
        <v>17.2</v>
      </c>
      <c r="F44" s="33">
        <v>3.63</v>
      </c>
      <c r="G44" s="33">
        <v>1.1100000000000001</v>
      </c>
      <c r="H44" s="33">
        <v>1.8</v>
      </c>
      <c r="J44" s="33">
        <v>4.87</v>
      </c>
      <c r="K44" s="33">
        <v>73.760000000000005</v>
      </c>
      <c r="L44" s="33" t="s">
        <v>958</v>
      </c>
      <c r="M44" s="33" t="s">
        <v>1012</v>
      </c>
      <c r="N44" s="33" t="s">
        <v>712</v>
      </c>
    </row>
    <row r="45" spans="1:19" s="33" customFormat="1" x14ac:dyDescent="0.3">
      <c r="A45" s="34" t="s">
        <v>178</v>
      </c>
      <c r="B45" s="35">
        <f t="shared" ref="B45:H45" si="8">AVERAGE(B39:B44)</f>
        <v>17.246666666666666</v>
      </c>
      <c r="C45" s="35">
        <f t="shared" si="8"/>
        <v>0.4916666666666667</v>
      </c>
      <c r="D45" s="35">
        <f t="shared" si="8"/>
        <v>17.056666666666668</v>
      </c>
      <c r="E45" s="35">
        <f t="shared" si="8"/>
        <v>21.864999999999998</v>
      </c>
      <c r="F45" s="35">
        <f t="shared" si="8"/>
        <v>5.5083333333333337</v>
      </c>
      <c r="G45" s="35">
        <f t="shared" si="8"/>
        <v>1.5416666666666663</v>
      </c>
      <c r="H45" s="35">
        <f t="shared" si="8"/>
        <v>2.3633333333333333</v>
      </c>
      <c r="I45" s="35"/>
      <c r="J45" s="35">
        <f>AVERAGE(J39:J44)</f>
        <v>4.8816666666666668</v>
      </c>
      <c r="K45" s="35">
        <f>AVERAGE(K39:K44)</f>
        <v>70.956666666666663</v>
      </c>
      <c r="L45" s="35"/>
      <c r="N45" s="35"/>
      <c r="O45" s="35"/>
      <c r="P45" s="35"/>
      <c r="Q45" s="35"/>
      <c r="R45" s="35"/>
      <c r="S45" s="35"/>
    </row>
    <row r="46" spans="1:19" s="33" customFormat="1" x14ac:dyDescent="0.3">
      <c r="A46" s="36" t="s">
        <v>179</v>
      </c>
      <c r="B46" s="37">
        <f t="shared" ref="B46:H46" si="9">_xlfn.STDEV.S(B39:B44)</f>
        <v>15.826371241275323</v>
      </c>
      <c r="C46" s="37">
        <f t="shared" si="9"/>
        <v>0.21600154320436374</v>
      </c>
      <c r="D46" s="37">
        <f t="shared" si="9"/>
        <v>3.7576251365279383</v>
      </c>
      <c r="E46" s="37">
        <f t="shared" si="9"/>
        <v>5.94466062950612</v>
      </c>
      <c r="F46" s="37">
        <f t="shared" si="9"/>
        <v>1.7810268573681467</v>
      </c>
      <c r="G46" s="37">
        <f t="shared" si="9"/>
        <v>0.49704795207974423</v>
      </c>
      <c r="H46" s="37">
        <f t="shared" si="9"/>
        <v>0.65850335357283396</v>
      </c>
      <c r="I46" s="37"/>
      <c r="J46" s="37">
        <f>_xlfn.STDEV.S(J39:J44)</f>
        <v>0.71764661684331943</v>
      </c>
      <c r="K46" s="37">
        <f>_xlfn.STDEV.S(K39:K44)</f>
        <v>4.2379837973577326</v>
      </c>
      <c r="L46" s="37"/>
      <c r="N46" s="37"/>
      <c r="O46" s="37"/>
      <c r="P46" s="37"/>
      <c r="Q46" s="37"/>
      <c r="R46" s="37"/>
      <c r="S46" s="37"/>
    </row>
    <row r="47" spans="1:19" s="33" customFormat="1" x14ac:dyDescent="0.3"/>
    <row r="48" spans="1:19" s="33" customFormat="1" x14ac:dyDescent="0.3">
      <c r="A48" s="33" t="s">
        <v>745</v>
      </c>
      <c r="B48" s="33">
        <v>13.44</v>
      </c>
      <c r="D48" s="33">
        <v>24.55</v>
      </c>
      <c r="E48" s="33">
        <v>1.4</v>
      </c>
      <c r="F48" s="33">
        <v>26.79</v>
      </c>
      <c r="G48" s="33">
        <v>2.66</v>
      </c>
      <c r="H48" s="33">
        <v>4.49</v>
      </c>
      <c r="I48" s="33">
        <v>6.5</v>
      </c>
      <c r="J48" s="33">
        <v>0.94</v>
      </c>
      <c r="K48" s="33">
        <v>80.75</v>
      </c>
      <c r="L48" s="33" t="s">
        <v>956</v>
      </c>
      <c r="M48" s="33" t="s">
        <v>1012</v>
      </c>
      <c r="N48" s="33" t="s">
        <v>746</v>
      </c>
    </row>
    <row r="49" spans="1:19" s="33" customFormat="1" x14ac:dyDescent="0.3">
      <c r="A49" s="33" t="s">
        <v>749</v>
      </c>
      <c r="B49" s="33">
        <v>5.25</v>
      </c>
      <c r="D49" s="33">
        <v>13.61</v>
      </c>
      <c r="E49" s="33">
        <v>1.9</v>
      </c>
      <c r="F49" s="33">
        <v>21.26</v>
      </c>
      <c r="G49" s="33">
        <v>2.64</v>
      </c>
      <c r="H49" s="33">
        <v>7.29</v>
      </c>
      <c r="I49" s="33">
        <v>18.399999999999999</v>
      </c>
      <c r="J49" s="33">
        <v>1.24</v>
      </c>
      <c r="K49" s="33">
        <v>71.599999999999994</v>
      </c>
      <c r="L49" s="33" t="s">
        <v>956</v>
      </c>
      <c r="M49" s="33" t="s">
        <v>1012</v>
      </c>
      <c r="N49" s="33" t="s">
        <v>750</v>
      </c>
    </row>
    <row r="50" spans="1:19" s="33" customFormat="1" x14ac:dyDescent="0.3">
      <c r="A50" s="33" t="s">
        <v>751</v>
      </c>
      <c r="B50" s="33">
        <v>10.5</v>
      </c>
      <c r="D50" s="33">
        <v>15.71</v>
      </c>
      <c r="E50" s="33">
        <v>1.52</v>
      </c>
      <c r="F50" s="33">
        <v>21.86</v>
      </c>
      <c r="G50" s="33">
        <v>2.41</v>
      </c>
      <c r="H50" s="33">
        <v>4.5</v>
      </c>
      <c r="I50" s="33">
        <v>10.11</v>
      </c>
      <c r="J50" s="33">
        <v>0.69</v>
      </c>
      <c r="K50" s="33">
        <v>67.3</v>
      </c>
      <c r="L50" s="33" t="s">
        <v>956</v>
      </c>
      <c r="M50" s="33" t="s">
        <v>1012</v>
      </c>
      <c r="N50" s="33" t="s">
        <v>752</v>
      </c>
    </row>
    <row r="51" spans="1:19" s="33" customFormat="1" x14ac:dyDescent="0.3">
      <c r="A51" s="33" t="s">
        <v>753</v>
      </c>
      <c r="B51" s="33">
        <v>2.8</v>
      </c>
      <c r="D51" s="33">
        <v>3.28</v>
      </c>
      <c r="E51" s="33">
        <v>0.32</v>
      </c>
      <c r="F51" s="33">
        <v>4.4800000000000004</v>
      </c>
      <c r="G51" s="33">
        <v>0.41</v>
      </c>
      <c r="H51" s="33">
        <v>1.04</v>
      </c>
      <c r="I51" s="33">
        <v>20.440000000000001</v>
      </c>
      <c r="J51" s="33">
        <v>0.05</v>
      </c>
      <c r="K51" s="33">
        <v>32.82</v>
      </c>
      <c r="L51" s="33" t="s">
        <v>956</v>
      </c>
      <c r="M51" s="33" t="s">
        <v>1012</v>
      </c>
      <c r="N51" s="33" t="s">
        <v>754</v>
      </c>
    </row>
    <row r="52" spans="1:19" s="33" customFormat="1" x14ac:dyDescent="0.3">
      <c r="A52" s="34" t="s">
        <v>178</v>
      </c>
      <c r="B52" s="35">
        <f>AVERAGE(B48:B51)</f>
        <v>7.9974999999999996</v>
      </c>
      <c r="C52" s="35"/>
      <c r="D52" s="35">
        <f t="shared" ref="D52:K52" si="10">AVERAGE(D48:D51)</f>
        <v>14.2875</v>
      </c>
      <c r="E52" s="35">
        <f t="shared" si="10"/>
        <v>1.2850000000000001</v>
      </c>
      <c r="F52" s="35">
        <f t="shared" si="10"/>
        <v>18.5975</v>
      </c>
      <c r="G52" s="35">
        <f t="shared" si="10"/>
        <v>2.0300000000000002</v>
      </c>
      <c r="H52" s="35">
        <f t="shared" si="10"/>
        <v>4.33</v>
      </c>
      <c r="I52" s="35">
        <f t="shared" si="10"/>
        <v>13.862500000000001</v>
      </c>
      <c r="J52" s="35">
        <f t="shared" si="10"/>
        <v>0.72999999999999987</v>
      </c>
      <c r="K52" s="35">
        <f t="shared" si="10"/>
        <v>63.117499999999993</v>
      </c>
      <c r="L52" s="35"/>
      <c r="N52" s="35"/>
      <c r="O52" s="35"/>
      <c r="P52" s="35"/>
      <c r="Q52" s="35"/>
      <c r="R52" s="35"/>
      <c r="S52" s="35"/>
    </row>
    <row r="53" spans="1:19" s="33" customFormat="1" x14ac:dyDescent="0.3">
      <c r="A53" s="36" t="s">
        <v>179</v>
      </c>
      <c r="B53" s="37">
        <f>_xlfn.STDEV.S(B48:B51)</f>
        <v>4.8458255230662202</v>
      </c>
      <c r="C53" s="37"/>
      <c r="D53" s="37">
        <f t="shared" ref="D53:K53" si="11">_xlfn.STDEV.S(D48:D51)</f>
        <v>8.7362553953815514</v>
      </c>
      <c r="E53" s="37">
        <f t="shared" si="11"/>
        <v>0.67771675499429662</v>
      </c>
      <c r="F53" s="37">
        <f t="shared" si="11"/>
        <v>9.7323117329166244</v>
      </c>
      <c r="G53" s="37">
        <f t="shared" si="11"/>
        <v>1.0859404526338752</v>
      </c>
      <c r="H53" s="37">
        <f t="shared" si="11"/>
        <v>2.5586585026793505</v>
      </c>
      <c r="I53" s="37">
        <f t="shared" si="11"/>
        <v>6.6367681643000456</v>
      </c>
      <c r="J53" s="37">
        <f t="shared" si="11"/>
        <v>0.5060303021229724</v>
      </c>
      <c r="K53" s="37">
        <f t="shared" si="11"/>
        <v>20.962583134400859</v>
      </c>
      <c r="L53" s="37"/>
      <c r="N53" s="37"/>
      <c r="O53" s="37"/>
      <c r="P53" s="37"/>
      <c r="Q53" s="37"/>
      <c r="R53" s="37"/>
      <c r="S53" s="37"/>
    </row>
    <row r="54" spans="1:19" s="33" customFormat="1" x14ac:dyDescent="0.3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37"/>
      <c r="O54" s="37"/>
      <c r="P54" s="37"/>
      <c r="Q54" s="37"/>
      <c r="R54" s="37"/>
      <c r="S54" s="37"/>
    </row>
    <row r="55" spans="1:19" s="33" customFormat="1" x14ac:dyDescent="0.3">
      <c r="A55" s="33" t="s">
        <v>747</v>
      </c>
      <c r="B55" s="33">
        <v>4.12</v>
      </c>
      <c r="D55" s="33">
        <v>6.25</v>
      </c>
      <c r="E55" s="33">
        <v>0.55000000000000004</v>
      </c>
      <c r="F55" s="33">
        <v>9.27</v>
      </c>
      <c r="G55" s="33">
        <v>0.88</v>
      </c>
      <c r="H55" s="33">
        <v>1.97</v>
      </c>
      <c r="I55" s="33">
        <v>48.98</v>
      </c>
      <c r="J55" s="33">
        <v>0.19</v>
      </c>
      <c r="K55" s="33">
        <v>72.2</v>
      </c>
      <c r="L55" s="33" t="s">
        <v>961</v>
      </c>
      <c r="M55" s="33" t="s">
        <v>1012</v>
      </c>
      <c r="N55" s="33" t="s">
        <v>748</v>
      </c>
    </row>
    <row r="57" spans="1:19" x14ac:dyDescent="0.3">
      <c r="A57" t="s">
        <v>735</v>
      </c>
      <c r="B57">
        <v>9.9700000000000006</v>
      </c>
      <c r="D57">
        <v>16.23</v>
      </c>
      <c r="E57">
        <v>19.170000000000002</v>
      </c>
      <c r="F57">
        <v>3.11</v>
      </c>
      <c r="G57">
        <v>1.19</v>
      </c>
      <c r="H57">
        <v>1.82</v>
      </c>
      <c r="I57">
        <v>13.85</v>
      </c>
      <c r="J57">
        <v>0.39</v>
      </c>
      <c r="K57">
        <v>65.739999999999995</v>
      </c>
      <c r="L57" t="s">
        <v>959</v>
      </c>
      <c r="M57" t="s">
        <v>993</v>
      </c>
      <c r="N57" t="s">
        <v>736</v>
      </c>
    </row>
    <row r="58" spans="1:19" x14ac:dyDescent="0.3">
      <c r="A58" t="s">
        <v>737</v>
      </c>
      <c r="B58">
        <v>17.41</v>
      </c>
      <c r="D58">
        <v>14.97</v>
      </c>
      <c r="E58">
        <v>16.78</v>
      </c>
      <c r="F58">
        <v>2.3199999999999998</v>
      </c>
      <c r="G58">
        <v>1.06</v>
      </c>
      <c r="H58">
        <v>1.71</v>
      </c>
      <c r="I58">
        <v>11.21</v>
      </c>
      <c r="J58">
        <v>0.33</v>
      </c>
      <c r="K58">
        <v>65.790000000000006</v>
      </c>
      <c r="L58" t="s">
        <v>959</v>
      </c>
      <c r="M58" t="s">
        <v>993</v>
      </c>
      <c r="N58" t="s">
        <v>738</v>
      </c>
    </row>
    <row r="59" spans="1:19" x14ac:dyDescent="0.3">
      <c r="A59" t="s">
        <v>739</v>
      </c>
      <c r="B59">
        <v>10.07</v>
      </c>
      <c r="D59">
        <v>13.7</v>
      </c>
      <c r="E59">
        <v>1.08</v>
      </c>
      <c r="F59">
        <v>17.12</v>
      </c>
      <c r="G59">
        <v>0.77</v>
      </c>
      <c r="H59">
        <v>2.25</v>
      </c>
      <c r="I59">
        <v>10.01</v>
      </c>
      <c r="J59">
        <v>0.16</v>
      </c>
      <c r="K59">
        <v>55.16</v>
      </c>
      <c r="L59" t="s">
        <v>956</v>
      </c>
      <c r="M59" t="s">
        <v>993</v>
      </c>
      <c r="N59" t="s">
        <v>740</v>
      </c>
    </row>
    <row r="60" spans="1:19" x14ac:dyDescent="0.3">
      <c r="A60" t="s">
        <v>741</v>
      </c>
      <c r="B60">
        <v>14.81</v>
      </c>
      <c r="D60">
        <v>19.489999999999998</v>
      </c>
      <c r="E60">
        <v>1.32</v>
      </c>
      <c r="F60">
        <v>22.25</v>
      </c>
      <c r="G60">
        <v>2.11</v>
      </c>
      <c r="H60">
        <v>3.58</v>
      </c>
      <c r="I60">
        <v>4.37</v>
      </c>
      <c r="J60">
        <v>0.39</v>
      </c>
      <c r="K60">
        <v>68.3</v>
      </c>
      <c r="L60" t="s">
        <v>956</v>
      </c>
      <c r="M60" t="s">
        <v>993</v>
      </c>
      <c r="N60" t="s">
        <v>742</v>
      </c>
    </row>
    <row r="61" spans="1:19" x14ac:dyDescent="0.3">
      <c r="A61" t="s">
        <v>743</v>
      </c>
      <c r="B61">
        <v>14.85</v>
      </c>
      <c r="D61">
        <v>22.58</v>
      </c>
      <c r="E61">
        <v>1.37</v>
      </c>
      <c r="F61">
        <v>22.66</v>
      </c>
      <c r="G61">
        <v>2.25</v>
      </c>
      <c r="H61">
        <v>2.75</v>
      </c>
      <c r="I61">
        <v>4.99</v>
      </c>
      <c r="J61">
        <v>0.4</v>
      </c>
      <c r="K61">
        <v>71.86</v>
      </c>
      <c r="L61" t="s">
        <v>956</v>
      </c>
      <c r="M61" t="s">
        <v>993</v>
      </c>
      <c r="N61" t="s">
        <v>744</v>
      </c>
    </row>
    <row r="62" spans="1:19" x14ac:dyDescent="0.3">
      <c r="A62" s="2" t="s">
        <v>178</v>
      </c>
      <c r="B62" s="4">
        <f>AVERAGE(B57:B61)</f>
        <v>13.422000000000001</v>
      </c>
      <c r="C62" s="4"/>
      <c r="D62" s="4">
        <f t="shared" ref="D62:K62" si="12">AVERAGE(D57:D61)</f>
        <v>17.393999999999998</v>
      </c>
      <c r="E62" s="4">
        <f t="shared" si="12"/>
        <v>7.944</v>
      </c>
      <c r="F62" s="4">
        <f t="shared" si="12"/>
        <v>13.491999999999999</v>
      </c>
      <c r="G62" s="4">
        <f t="shared" si="12"/>
        <v>1.476</v>
      </c>
      <c r="H62" s="4">
        <f t="shared" si="12"/>
        <v>2.4219999999999997</v>
      </c>
      <c r="I62" s="4">
        <f t="shared" si="12"/>
        <v>8.8859999999999992</v>
      </c>
      <c r="J62" s="4">
        <f t="shared" si="12"/>
        <v>0.33399999999999996</v>
      </c>
      <c r="K62" s="4">
        <f t="shared" si="12"/>
        <v>65.37</v>
      </c>
      <c r="L62" s="4"/>
      <c r="M62" s="4"/>
      <c r="N62" s="4"/>
      <c r="O62" s="4"/>
      <c r="P62" s="4"/>
      <c r="Q62" s="4"/>
      <c r="R62" s="4"/>
      <c r="S62" s="4"/>
    </row>
    <row r="63" spans="1:19" x14ac:dyDescent="0.3">
      <c r="A63" s="3" t="s">
        <v>179</v>
      </c>
      <c r="B63" s="5">
        <f>_xlfn.STDEV.S(B57:B61)</f>
        <v>3.2795609462243598</v>
      </c>
      <c r="C63" s="5"/>
      <c r="D63" s="5">
        <f t="shared" ref="D63:K63" si="13">_xlfn.STDEV.S(D57:D61)</f>
        <v>3.6112366302971588</v>
      </c>
      <c r="E63" s="5">
        <f t="shared" si="13"/>
        <v>9.1965662070144436</v>
      </c>
      <c r="F63" s="5">
        <f t="shared" si="13"/>
        <v>10.081129401014552</v>
      </c>
      <c r="G63" s="5">
        <f t="shared" si="13"/>
        <v>0.66225372781132763</v>
      </c>
      <c r="H63" s="5">
        <f t="shared" si="13"/>
        <v>0.76607440891861223</v>
      </c>
      <c r="I63" s="5">
        <f t="shared" si="13"/>
        <v>4.0889705305859074</v>
      </c>
      <c r="J63" s="5">
        <f t="shared" si="13"/>
        <v>0.10114346246792234</v>
      </c>
      <c r="K63" s="5">
        <f t="shared" si="13"/>
        <v>6.2302166896505309</v>
      </c>
      <c r="L63" s="5"/>
      <c r="M63" s="5"/>
      <c r="N63" s="5"/>
      <c r="O63" s="5"/>
      <c r="P63" s="5"/>
      <c r="Q63" s="5"/>
      <c r="R63" s="5"/>
      <c r="S63" s="5"/>
    </row>
    <row r="65" spans="1:19" s="33" customFormat="1" x14ac:dyDescent="0.3">
      <c r="A65" s="33" t="s">
        <v>689</v>
      </c>
      <c r="B65" s="33">
        <v>3.98</v>
      </c>
      <c r="C65" s="33">
        <v>1.35</v>
      </c>
      <c r="D65" s="33">
        <v>15.64</v>
      </c>
      <c r="E65" s="33">
        <v>28.75</v>
      </c>
      <c r="F65" s="33">
        <v>6.27</v>
      </c>
      <c r="G65" s="33">
        <v>1.76</v>
      </c>
      <c r="H65" s="33">
        <v>2.5299999999999998</v>
      </c>
      <c r="J65" s="33">
        <v>0.68</v>
      </c>
      <c r="K65" s="33">
        <v>60.97</v>
      </c>
      <c r="L65" s="33" t="s">
        <v>957</v>
      </c>
      <c r="M65" s="33" t="s">
        <v>457</v>
      </c>
      <c r="N65" s="33" t="s">
        <v>690</v>
      </c>
    </row>
    <row r="66" spans="1:19" s="33" customFormat="1" x14ac:dyDescent="0.3">
      <c r="A66" s="33" t="s">
        <v>691</v>
      </c>
      <c r="B66" s="33">
        <v>5.79</v>
      </c>
      <c r="C66" s="33">
        <v>0.32</v>
      </c>
      <c r="D66" s="33">
        <v>15.77</v>
      </c>
      <c r="E66" s="33">
        <v>26.79</v>
      </c>
      <c r="F66" s="33">
        <v>6.55</v>
      </c>
      <c r="G66" s="33">
        <v>2.09</v>
      </c>
      <c r="H66" s="33">
        <v>2.65</v>
      </c>
      <c r="J66" s="33">
        <v>5.92</v>
      </c>
      <c r="K66" s="33">
        <v>65.88</v>
      </c>
      <c r="L66" s="33" t="s">
        <v>957</v>
      </c>
      <c r="M66" s="33" t="s">
        <v>457</v>
      </c>
      <c r="N66" s="33" t="s">
        <v>692</v>
      </c>
    </row>
    <row r="67" spans="1:19" s="33" customFormat="1" x14ac:dyDescent="0.3">
      <c r="A67" s="33" t="s">
        <v>693</v>
      </c>
      <c r="B67" s="33">
        <v>14.53</v>
      </c>
      <c r="C67" s="33">
        <v>1.29</v>
      </c>
      <c r="D67" s="33">
        <v>11.53</v>
      </c>
      <c r="E67" s="33">
        <v>20.27</v>
      </c>
      <c r="F67" s="33">
        <v>5.3</v>
      </c>
      <c r="G67" s="33">
        <v>1.35</v>
      </c>
      <c r="H67" s="33">
        <v>1.82</v>
      </c>
      <c r="J67" s="33">
        <v>5.23</v>
      </c>
      <c r="K67" s="33">
        <v>61.34</v>
      </c>
      <c r="L67" s="33" t="s">
        <v>958</v>
      </c>
      <c r="M67" s="33" t="s">
        <v>457</v>
      </c>
      <c r="N67" s="33" t="s">
        <v>694</v>
      </c>
    </row>
    <row r="68" spans="1:19" s="33" customFormat="1" x14ac:dyDescent="0.3">
      <c r="A68" s="33" t="s">
        <v>695</v>
      </c>
      <c r="B68" s="33">
        <v>0.87</v>
      </c>
      <c r="C68" s="33">
        <v>2.35</v>
      </c>
      <c r="D68" s="33">
        <v>19.36</v>
      </c>
      <c r="E68" s="33">
        <v>28.42</v>
      </c>
      <c r="F68" s="33">
        <v>6.46</v>
      </c>
      <c r="G68" s="33">
        <v>1.88</v>
      </c>
      <c r="H68" s="33">
        <v>2.74</v>
      </c>
      <c r="J68" s="33">
        <v>4.8</v>
      </c>
      <c r="K68" s="33">
        <v>66.89</v>
      </c>
      <c r="L68" s="33" t="s">
        <v>957</v>
      </c>
      <c r="M68" s="33" t="s">
        <v>457</v>
      </c>
      <c r="N68" s="33" t="s">
        <v>696</v>
      </c>
    </row>
    <row r="69" spans="1:19" s="33" customFormat="1" x14ac:dyDescent="0.3">
      <c r="A69" s="33" t="s">
        <v>697</v>
      </c>
      <c r="B69" s="33">
        <v>11.94</v>
      </c>
      <c r="C69" s="33">
        <v>0.28000000000000003</v>
      </c>
      <c r="D69" s="33">
        <v>11.62</v>
      </c>
      <c r="E69" s="33">
        <v>19.88</v>
      </c>
      <c r="F69" s="33">
        <v>3.69</v>
      </c>
      <c r="G69" s="33">
        <v>1.49</v>
      </c>
      <c r="H69" s="33">
        <v>1.88</v>
      </c>
      <c r="J69" s="33">
        <v>5.97</v>
      </c>
      <c r="K69" s="33">
        <v>56.75</v>
      </c>
      <c r="L69" s="33" t="s">
        <v>958</v>
      </c>
      <c r="M69" s="33" t="s">
        <v>457</v>
      </c>
      <c r="N69" s="33" t="s">
        <v>698</v>
      </c>
    </row>
    <row r="70" spans="1:19" s="33" customFormat="1" x14ac:dyDescent="0.3">
      <c r="A70" s="33" t="s">
        <v>699</v>
      </c>
      <c r="B70" s="33">
        <v>1.68</v>
      </c>
      <c r="C70" s="33">
        <v>1.36</v>
      </c>
      <c r="D70" s="33">
        <v>13.68</v>
      </c>
      <c r="E70" s="33">
        <v>22.89</v>
      </c>
      <c r="F70" s="33">
        <v>5.04</v>
      </c>
      <c r="G70" s="33">
        <v>1.7</v>
      </c>
      <c r="H70" s="33">
        <v>2.1800000000000002</v>
      </c>
      <c r="J70" s="33">
        <v>5.18</v>
      </c>
      <c r="K70" s="33">
        <v>53.72</v>
      </c>
      <c r="L70" s="33" t="s">
        <v>957</v>
      </c>
      <c r="M70" s="33" t="s">
        <v>457</v>
      </c>
      <c r="N70" s="33" t="s">
        <v>700</v>
      </c>
    </row>
    <row r="71" spans="1:19" s="33" customFormat="1" x14ac:dyDescent="0.3">
      <c r="A71" s="34" t="s">
        <v>178</v>
      </c>
      <c r="B71" s="35">
        <f t="shared" ref="B71:H71" si="14">AVERAGE(B65:B70)</f>
        <v>6.4649999999999999</v>
      </c>
      <c r="C71" s="35">
        <f t="shared" si="14"/>
        <v>1.1583333333333334</v>
      </c>
      <c r="D71" s="35">
        <f t="shared" si="14"/>
        <v>14.6</v>
      </c>
      <c r="E71" s="35">
        <f t="shared" si="14"/>
        <v>24.5</v>
      </c>
      <c r="F71" s="35">
        <f t="shared" si="14"/>
        <v>5.5516666666666667</v>
      </c>
      <c r="G71" s="35">
        <f t="shared" si="14"/>
        <v>1.7116666666666662</v>
      </c>
      <c r="H71" s="35">
        <f t="shared" si="14"/>
        <v>2.3000000000000003</v>
      </c>
      <c r="I71" s="35"/>
      <c r="J71" s="35">
        <f>AVERAGE(J65:J70)</f>
        <v>4.63</v>
      </c>
      <c r="K71" s="35">
        <f>AVERAGE(K65:K70)</f>
        <v>60.92499999999999</v>
      </c>
      <c r="L71" s="35"/>
      <c r="N71" s="35"/>
      <c r="O71" s="35"/>
      <c r="P71" s="35"/>
      <c r="Q71" s="35"/>
      <c r="R71" s="35"/>
      <c r="S71" s="35"/>
    </row>
    <row r="72" spans="1:19" s="33" customFormat="1" x14ac:dyDescent="0.3">
      <c r="A72" s="36" t="s">
        <v>179</v>
      </c>
      <c r="B72" s="37">
        <f t="shared" ref="B72:H72" si="15">_xlfn.STDEV.S(B65:B70)</f>
        <v>5.5830269567681654</v>
      </c>
      <c r="C72" s="37">
        <f t="shared" si="15"/>
        <v>0.77318604919299128</v>
      </c>
      <c r="D72" s="37">
        <f t="shared" si="15"/>
        <v>2.9752243612877423</v>
      </c>
      <c r="E72" s="37">
        <f t="shared" si="15"/>
        <v>4.012540342476318</v>
      </c>
      <c r="F72" s="37">
        <f t="shared" si="15"/>
        <v>1.1071299231195291</v>
      </c>
      <c r="G72" s="37">
        <f t="shared" si="15"/>
        <v>0.26603884428156083</v>
      </c>
      <c r="H72" s="37">
        <f t="shared" si="15"/>
        <v>0.39754245056345744</v>
      </c>
      <c r="I72" s="37"/>
      <c r="J72" s="37">
        <f>_xlfn.STDEV.S(J65:J70)</f>
        <v>1.9876418188396034</v>
      </c>
      <c r="K72" s="37">
        <f>_xlfn.STDEV.S(K65:K70)</f>
        <v>5.0921537682988323</v>
      </c>
      <c r="L72" s="37"/>
      <c r="N72" s="37"/>
      <c r="O72" s="37"/>
      <c r="P72" s="37"/>
      <c r="Q72" s="37"/>
      <c r="R72" s="37"/>
      <c r="S72" s="37"/>
    </row>
    <row r="73" spans="1:19" s="33" customFormat="1" x14ac:dyDescent="0.3"/>
    <row r="74" spans="1:19" s="33" customFormat="1" x14ac:dyDescent="0.3">
      <c r="A74" s="33" t="s">
        <v>725</v>
      </c>
      <c r="B74" s="33">
        <v>5.38</v>
      </c>
      <c r="D74" s="33">
        <v>15.65</v>
      </c>
      <c r="E74" s="33">
        <v>22.74</v>
      </c>
      <c r="F74" s="33">
        <v>4.82</v>
      </c>
      <c r="G74" s="33">
        <v>1.45</v>
      </c>
      <c r="H74" s="33">
        <v>2.17</v>
      </c>
      <c r="I74" s="33">
        <v>11.85</v>
      </c>
      <c r="J74" s="33">
        <v>1.39</v>
      </c>
      <c r="K74" s="33">
        <v>65.45</v>
      </c>
      <c r="L74" s="33" t="s">
        <v>959</v>
      </c>
      <c r="M74" s="33" t="s">
        <v>457</v>
      </c>
      <c r="N74" s="33" t="s">
        <v>726</v>
      </c>
    </row>
    <row r="75" spans="1:19" s="33" customFormat="1" x14ac:dyDescent="0.3">
      <c r="A75" s="33" t="s">
        <v>727</v>
      </c>
      <c r="B75" s="33">
        <v>5.03</v>
      </c>
      <c r="D75" s="33">
        <v>18.34</v>
      </c>
      <c r="E75" s="33">
        <v>28.83</v>
      </c>
      <c r="F75" s="33">
        <v>5.9</v>
      </c>
      <c r="G75" s="33">
        <v>1.82</v>
      </c>
      <c r="H75" s="33">
        <v>2.75</v>
      </c>
      <c r="I75" s="33">
        <v>16.16</v>
      </c>
      <c r="J75" s="33">
        <v>0.46</v>
      </c>
      <c r="K75" s="33">
        <v>79.28</v>
      </c>
      <c r="L75" s="33" t="s">
        <v>959</v>
      </c>
      <c r="M75" s="33" t="s">
        <v>457</v>
      </c>
      <c r="N75" s="33" t="s">
        <v>728</v>
      </c>
    </row>
    <row r="76" spans="1:19" s="33" customFormat="1" x14ac:dyDescent="0.3">
      <c r="A76" s="33" t="s">
        <v>729</v>
      </c>
      <c r="B76" s="33">
        <v>1.49</v>
      </c>
      <c r="D76" s="33">
        <v>19.21</v>
      </c>
      <c r="E76" s="33">
        <v>29.1</v>
      </c>
      <c r="F76" s="33">
        <v>5.69</v>
      </c>
      <c r="G76" s="33">
        <v>2.17</v>
      </c>
      <c r="H76" s="33">
        <v>2.4700000000000002</v>
      </c>
      <c r="I76" s="33">
        <v>11.29</v>
      </c>
      <c r="J76" s="33">
        <v>2.3199999999999998</v>
      </c>
      <c r="K76" s="33">
        <v>73.75</v>
      </c>
      <c r="L76" s="33" t="s">
        <v>959</v>
      </c>
      <c r="M76" s="33" t="s">
        <v>457</v>
      </c>
      <c r="N76" s="33" t="s">
        <v>730</v>
      </c>
    </row>
    <row r="77" spans="1:19" s="33" customFormat="1" x14ac:dyDescent="0.3">
      <c r="A77" s="33" t="s">
        <v>731</v>
      </c>
      <c r="B77" s="33">
        <v>2.52</v>
      </c>
      <c r="D77" s="33">
        <v>20.100000000000001</v>
      </c>
      <c r="E77" s="33">
        <v>30.72</v>
      </c>
      <c r="F77" s="33">
        <v>6.45</v>
      </c>
      <c r="G77" s="33">
        <v>1.96</v>
      </c>
      <c r="H77" s="33">
        <v>2.84</v>
      </c>
      <c r="I77" s="33">
        <v>16.12</v>
      </c>
      <c r="J77" s="33">
        <v>0.75</v>
      </c>
      <c r="K77" s="33">
        <v>81.47</v>
      </c>
      <c r="L77" s="33" t="s">
        <v>959</v>
      </c>
      <c r="M77" s="33" t="s">
        <v>457</v>
      </c>
      <c r="N77" s="33" t="s">
        <v>732</v>
      </c>
    </row>
    <row r="78" spans="1:19" s="33" customFormat="1" x14ac:dyDescent="0.3">
      <c r="A78" s="33" t="s">
        <v>733</v>
      </c>
      <c r="B78" s="33">
        <v>10.47</v>
      </c>
      <c r="D78" s="33">
        <v>13.88</v>
      </c>
      <c r="E78" s="33">
        <v>24.44</v>
      </c>
      <c r="F78" s="33">
        <v>4.78</v>
      </c>
      <c r="G78" s="33">
        <v>1.54</v>
      </c>
      <c r="H78" s="33">
        <v>2.17</v>
      </c>
      <c r="I78" s="33">
        <v>10.36</v>
      </c>
      <c r="J78" s="33">
        <v>0.72</v>
      </c>
      <c r="K78" s="33">
        <v>68.36</v>
      </c>
      <c r="L78" s="33" t="s">
        <v>959</v>
      </c>
      <c r="M78" s="33" t="s">
        <v>457</v>
      </c>
      <c r="N78" s="33" t="s">
        <v>734</v>
      </c>
    </row>
    <row r="79" spans="1:19" s="33" customFormat="1" x14ac:dyDescent="0.3">
      <c r="A79" s="34" t="s">
        <v>178</v>
      </c>
      <c r="B79" s="35">
        <f>AVERAGE(B74:B78)</f>
        <v>4.9779999999999998</v>
      </c>
      <c r="C79" s="35"/>
      <c r="D79" s="35">
        <f t="shared" ref="D79:K79" si="16">AVERAGE(D74:D78)</f>
        <v>17.436</v>
      </c>
      <c r="E79" s="35">
        <f t="shared" si="16"/>
        <v>27.165999999999997</v>
      </c>
      <c r="F79" s="35">
        <f t="shared" si="16"/>
        <v>5.5280000000000005</v>
      </c>
      <c r="G79" s="35">
        <f t="shared" si="16"/>
        <v>1.7879999999999998</v>
      </c>
      <c r="H79" s="35">
        <f t="shared" si="16"/>
        <v>2.48</v>
      </c>
      <c r="I79" s="35">
        <f t="shared" si="16"/>
        <v>13.156000000000001</v>
      </c>
      <c r="J79" s="35">
        <f t="shared" si="16"/>
        <v>1.1279999999999999</v>
      </c>
      <c r="K79" s="35">
        <f t="shared" si="16"/>
        <v>73.662000000000006</v>
      </c>
      <c r="L79" s="35"/>
      <c r="M79" s="35"/>
      <c r="N79" s="35"/>
      <c r="O79" s="35"/>
      <c r="P79" s="35"/>
      <c r="Q79" s="35"/>
      <c r="R79" s="35"/>
      <c r="S79" s="35"/>
    </row>
    <row r="80" spans="1:19" s="33" customFormat="1" x14ac:dyDescent="0.3">
      <c r="A80" s="36" t="s">
        <v>179</v>
      </c>
      <c r="B80" s="37">
        <f>_xlfn.STDEV.S(B74:B78)</f>
        <v>3.4833274322119081</v>
      </c>
      <c r="C80" s="37"/>
      <c r="D80" s="37">
        <f t="shared" ref="D80:K80" si="17">_xlfn.STDEV.S(D74:D78)</f>
        <v>2.5930734659858694</v>
      </c>
      <c r="E80" s="37">
        <f t="shared" si="17"/>
        <v>3.3970840437057475</v>
      </c>
      <c r="F80" s="37">
        <f t="shared" si="17"/>
        <v>0.72032631494343768</v>
      </c>
      <c r="G80" s="37">
        <f t="shared" si="17"/>
        <v>0.29676590100616362</v>
      </c>
      <c r="H80" s="37">
        <f t="shared" si="17"/>
        <v>0.31416556144810021</v>
      </c>
      <c r="I80" s="37">
        <f t="shared" si="17"/>
        <v>2.7755413886303395</v>
      </c>
      <c r="J80" s="37">
        <f t="shared" si="17"/>
        <v>0.74917955124255753</v>
      </c>
      <c r="K80" s="37">
        <f t="shared" si="17"/>
        <v>6.8571619493781819</v>
      </c>
      <c r="L80" s="37"/>
      <c r="M80" s="37"/>
      <c r="N80" s="37"/>
      <c r="O80" s="37"/>
      <c r="P80" s="37"/>
      <c r="Q80" s="37"/>
      <c r="R80" s="37"/>
      <c r="S80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J25" sqref="J25"/>
    </sheetView>
  </sheetViews>
  <sheetFormatPr defaultRowHeight="14.4" x14ac:dyDescent="0.3"/>
  <cols>
    <col min="1" max="1" width="20.5546875" bestFit="1" customWidth="1"/>
    <col min="10" max="10" width="8" customWidth="1"/>
  </cols>
  <sheetData>
    <row r="1" spans="1:25" x14ac:dyDescent="0.3">
      <c r="A1" t="s">
        <v>16</v>
      </c>
      <c r="B1" t="s">
        <v>1431</v>
      </c>
      <c r="C1" t="s">
        <v>0</v>
      </c>
      <c r="D1" t="s">
        <v>1</v>
      </c>
      <c r="E1" t="s">
        <v>633</v>
      </c>
      <c r="F1" t="s">
        <v>634</v>
      </c>
      <c r="G1" t="s">
        <v>635</v>
      </c>
      <c r="H1" t="s">
        <v>636</v>
      </c>
      <c r="I1" t="s">
        <v>637</v>
      </c>
      <c r="J1" t="s">
        <v>1519</v>
      </c>
      <c r="K1" t="s">
        <v>639</v>
      </c>
      <c r="L1" t="s">
        <v>640</v>
      </c>
      <c r="M1" t="s">
        <v>4</v>
      </c>
      <c r="N1" t="s">
        <v>5</v>
      </c>
      <c r="O1" t="s">
        <v>6</v>
      </c>
      <c r="P1" t="s">
        <v>8</v>
      </c>
      <c r="Q1" t="s">
        <v>10</v>
      </c>
      <c r="R1" t="s">
        <v>11</v>
      </c>
      <c r="S1" t="s">
        <v>12</v>
      </c>
      <c r="T1" t="s">
        <v>14</v>
      </c>
      <c r="V1" s="1" t="s">
        <v>1520</v>
      </c>
      <c r="W1" s="1"/>
      <c r="X1" t="s">
        <v>17</v>
      </c>
      <c r="Y1" t="s">
        <v>18</v>
      </c>
    </row>
    <row r="2" spans="1:25" x14ac:dyDescent="0.3">
      <c r="A2" t="s">
        <v>1508</v>
      </c>
      <c r="B2">
        <v>14.58</v>
      </c>
      <c r="C2">
        <v>31.4</v>
      </c>
      <c r="E2">
        <v>-0.15</v>
      </c>
      <c r="F2">
        <v>2.61</v>
      </c>
      <c r="G2">
        <v>0.24</v>
      </c>
      <c r="H2">
        <v>2.5299999999999998</v>
      </c>
      <c r="I2">
        <v>3.42</v>
      </c>
      <c r="K2">
        <v>0.32</v>
      </c>
      <c r="L2">
        <v>0.33</v>
      </c>
      <c r="M2">
        <v>29.98</v>
      </c>
      <c r="N2">
        <v>0.2</v>
      </c>
      <c r="O2">
        <v>0.53</v>
      </c>
      <c r="P2">
        <v>-0.44</v>
      </c>
      <c r="Q2">
        <v>7.25</v>
      </c>
      <c r="R2">
        <v>0.02</v>
      </c>
      <c r="S2">
        <v>7.39</v>
      </c>
      <c r="T2">
        <v>100.8</v>
      </c>
      <c r="V2" s="1">
        <f t="shared" ref="V2:V8" si="0">SUM(K2:L2,F2:I2)</f>
        <v>9.4499999999999993</v>
      </c>
      <c r="W2" s="1"/>
      <c r="X2" t="s">
        <v>1469</v>
      </c>
    </row>
    <row r="3" spans="1:25" x14ac:dyDescent="0.3">
      <c r="A3" t="s">
        <v>1509</v>
      </c>
      <c r="B3">
        <v>13.1</v>
      </c>
      <c r="C3">
        <v>31.59</v>
      </c>
      <c r="E3">
        <v>-0.15</v>
      </c>
      <c r="F3">
        <v>1.85</v>
      </c>
      <c r="G3">
        <v>0.2</v>
      </c>
      <c r="H3">
        <v>2.13</v>
      </c>
      <c r="I3">
        <v>3.19</v>
      </c>
      <c r="K3">
        <v>0.27</v>
      </c>
      <c r="L3">
        <v>0.42</v>
      </c>
      <c r="M3">
        <v>27.13</v>
      </c>
      <c r="N3">
        <v>0.15</v>
      </c>
      <c r="O3">
        <v>0.41</v>
      </c>
      <c r="P3">
        <v>-0.4</v>
      </c>
      <c r="Q3">
        <v>7.72</v>
      </c>
      <c r="R3">
        <v>0.55000000000000004</v>
      </c>
      <c r="S3">
        <v>6.84</v>
      </c>
      <c r="T3">
        <v>95.57</v>
      </c>
      <c r="V3" s="1">
        <f t="shared" si="0"/>
        <v>8.06</v>
      </c>
      <c r="W3" s="1"/>
      <c r="X3" t="s">
        <v>1470</v>
      </c>
    </row>
    <row r="4" spans="1:25" x14ac:dyDescent="0.3">
      <c r="A4" t="s">
        <v>1510</v>
      </c>
      <c r="B4">
        <v>13.99</v>
      </c>
      <c r="C4">
        <v>30.76</v>
      </c>
      <c r="E4">
        <v>-7.0000000000000007E-2</v>
      </c>
      <c r="F4">
        <v>1.88</v>
      </c>
      <c r="G4">
        <v>0.08</v>
      </c>
      <c r="H4">
        <v>2.12</v>
      </c>
      <c r="I4">
        <v>3.29</v>
      </c>
      <c r="K4">
        <v>0.27</v>
      </c>
      <c r="L4">
        <v>0.44</v>
      </c>
      <c r="M4">
        <v>30.03</v>
      </c>
      <c r="N4">
        <v>0.27</v>
      </c>
      <c r="O4">
        <v>0.56999999999999995</v>
      </c>
      <c r="P4">
        <v>-0.45</v>
      </c>
      <c r="Q4">
        <v>6.91</v>
      </c>
      <c r="R4">
        <v>0.04</v>
      </c>
      <c r="S4">
        <v>7.12</v>
      </c>
      <c r="T4">
        <v>97.79</v>
      </c>
      <c r="V4" s="1">
        <f t="shared" si="0"/>
        <v>8.08</v>
      </c>
      <c r="W4" s="1"/>
      <c r="X4" t="s">
        <v>1471</v>
      </c>
    </row>
    <row r="5" spans="1:25" x14ac:dyDescent="0.3">
      <c r="A5" t="s">
        <v>1511</v>
      </c>
      <c r="B5">
        <v>18.03</v>
      </c>
      <c r="C5">
        <v>34.78</v>
      </c>
      <c r="E5">
        <v>-0.14000000000000001</v>
      </c>
      <c r="F5">
        <v>2.56</v>
      </c>
      <c r="G5">
        <v>0.19</v>
      </c>
      <c r="H5">
        <v>2.74</v>
      </c>
      <c r="I5">
        <v>4.47</v>
      </c>
      <c r="K5">
        <v>0.35</v>
      </c>
      <c r="L5">
        <v>0.59</v>
      </c>
      <c r="M5">
        <v>19.7</v>
      </c>
      <c r="N5">
        <v>0.16</v>
      </c>
      <c r="O5">
        <v>0.62</v>
      </c>
      <c r="P5">
        <v>-0.67</v>
      </c>
      <c r="Q5">
        <v>1.07</v>
      </c>
      <c r="R5">
        <v>0.2</v>
      </c>
      <c r="S5">
        <v>2.93</v>
      </c>
      <c r="T5">
        <v>88.39</v>
      </c>
      <c r="V5" s="1">
        <f t="shared" si="0"/>
        <v>10.899999999999999</v>
      </c>
      <c r="W5" s="1"/>
      <c r="X5" t="s">
        <v>1472</v>
      </c>
    </row>
    <row r="6" spans="1:25" x14ac:dyDescent="0.3">
      <c r="A6" t="s">
        <v>1512</v>
      </c>
      <c r="B6">
        <v>14.23</v>
      </c>
      <c r="C6">
        <v>30.69</v>
      </c>
      <c r="E6">
        <v>-0.1</v>
      </c>
      <c r="F6">
        <v>1.71</v>
      </c>
      <c r="G6">
        <v>0.21</v>
      </c>
      <c r="H6">
        <v>2.12</v>
      </c>
      <c r="I6">
        <v>3.06</v>
      </c>
      <c r="K6">
        <v>0.24</v>
      </c>
      <c r="L6">
        <v>0.25</v>
      </c>
      <c r="M6">
        <v>29.64</v>
      </c>
      <c r="N6">
        <v>0.22</v>
      </c>
      <c r="O6">
        <v>0.4</v>
      </c>
      <c r="P6">
        <v>-0.41</v>
      </c>
      <c r="Q6">
        <v>7.42</v>
      </c>
      <c r="R6">
        <v>0.01</v>
      </c>
      <c r="S6">
        <v>7.43</v>
      </c>
      <c r="T6">
        <v>97.63</v>
      </c>
      <c r="V6" s="1">
        <f t="shared" si="0"/>
        <v>7.59</v>
      </c>
      <c r="W6" s="1"/>
      <c r="X6" t="s">
        <v>1473</v>
      </c>
    </row>
    <row r="7" spans="1:25" x14ac:dyDescent="0.3">
      <c r="A7" t="s">
        <v>1513</v>
      </c>
      <c r="B7">
        <v>14.12</v>
      </c>
      <c r="C7">
        <v>30.32</v>
      </c>
      <c r="E7">
        <v>-0.08</v>
      </c>
      <c r="F7">
        <v>1.78</v>
      </c>
      <c r="G7">
        <v>0.15</v>
      </c>
      <c r="H7">
        <v>2.1800000000000002</v>
      </c>
      <c r="I7">
        <v>3.08</v>
      </c>
      <c r="K7">
        <v>0.22</v>
      </c>
      <c r="L7">
        <v>0.41</v>
      </c>
      <c r="M7">
        <v>29.8</v>
      </c>
      <c r="N7">
        <v>0.11</v>
      </c>
      <c r="O7">
        <v>0.64</v>
      </c>
      <c r="P7">
        <v>-0.44</v>
      </c>
      <c r="Q7">
        <v>5.93</v>
      </c>
      <c r="R7">
        <v>0.03</v>
      </c>
      <c r="S7">
        <v>6.67</v>
      </c>
      <c r="T7">
        <v>95.44</v>
      </c>
      <c r="V7" s="1">
        <f t="shared" si="0"/>
        <v>7.82</v>
      </c>
      <c r="W7" s="1"/>
      <c r="X7" t="s">
        <v>1474</v>
      </c>
    </row>
    <row r="8" spans="1:25" s="2" customFormat="1" x14ac:dyDescent="0.3">
      <c r="B8" s="4">
        <f>AVERAGE(B2:B7)</f>
        <v>14.675000000000002</v>
      </c>
      <c r="C8" s="4">
        <f>AVERAGE(C2:C7)</f>
        <v>31.59</v>
      </c>
      <c r="D8" s="4"/>
      <c r="E8" s="4">
        <f>AVERAGE(E2:E7)</f>
        <v>-0.11499999999999999</v>
      </c>
      <c r="F8" s="4">
        <f>AVERAGE(F2:F7)</f>
        <v>2.0649999999999999</v>
      </c>
      <c r="G8" s="4">
        <f>AVERAGE(G2:G7)</f>
        <v>0.17833333333333332</v>
      </c>
      <c r="H8" s="4">
        <f>AVERAGE(H2:H7)</f>
        <v>2.3033333333333332</v>
      </c>
      <c r="I8" s="4">
        <f>AVERAGE(I2:I7)</f>
        <v>3.418333333333333</v>
      </c>
      <c r="J8" s="4"/>
      <c r="K8" s="4">
        <f t="shared" ref="K8:S8" si="1">AVERAGE(K2:K7)</f>
        <v>0.27833333333333332</v>
      </c>
      <c r="L8" s="4">
        <f t="shared" si="1"/>
        <v>0.40666666666666668</v>
      </c>
      <c r="M8" s="4">
        <f t="shared" si="1"/>
        <v>27.713333333333338</v>
      </c>
      <c r="N8" s="4">
        <f t="shared" si="1"/>
        <v>0.18500000000000003</v>
      </c>
      <c r="O8" s="4">
        <f t="shared" si="1"/>
        <v>0.52833333333333332</v>
      </c>
      <c r="P8" s="4">
        <f t="shared" si="1"/>
        <v>-0.46833333333333332</v>
      </c>
      <c r="Q8" s="4">
        <f t="shared" si="1"/>
        <v>6.05</v>
      </c>
      <c r="R8" s="4">
        <f t="shared" si="1"/>
        <v>0.14166666666666669</v>
      </c>
      <c r="S8" s="4">
        <f t="shared" si="1"/>
        <v>6.3966666666666674</v>
      </c>
      <c r="V8" s="1">
        <f t="shared" si="0"/>
        <v>8.6499999999999986</v>
      </c>
      <c r="W8" s="1"/>
    </row>
    <row r="9" spans="1:25" s="3" customFormat="1" x14ac:dyDescent="0.3">
      <c r="B9" s="5">
        <f>_xlfn.STDEV.P(B2:B7)</f>
        <v>1.56636255913714</v>
      </c>
      <c r="C9" s="5">
        <f>_xlfn.STDEV.P(C2:C7)</f>
        <v>1.4901901444670296</v>
      </c>
      <c r="D9" s="5"/>
      <c r="E9" s="5">
        <f>_xlfn.STDEV.P(E2:E7)</f>
        <v>3.3040379335998418E-2</v>
      </c>
      <c r="F9" s="5">
        <f>_xlfn.STDEV.P(F2:F7)</f>
        <v>0.37187587534911182</v>
      </c>
      <c r="G9" s="5">
        <f>_xlfn.STDEV.P(G2:G7)</f>
        <v>5.1451163468110545E-2</v>
      </c>
      <c r="H9" s="5">
        <f>_xlfn.STDEV.P(H2:H7)</f>
        <v>0.24308206204672966</v>
      </c>
      <c r="I9" s="5">
        <f>_xlfn.STDEV.P(I2:I7)</f>
        <v>0.48605269490274694</v>
      </c>
      <c r="J9" s="5"/>
      <c r="K9" s="5">
        <f t="shared" ref="K9:S9" si="2">_xlfn.STDEV.P(K2:K7)</f>
        <v>4.450343307606227E-2</v>
      </c>
      <c r="L9" s="5">
        <f t="shared" si="2"/>
        <v>0.10434983894999011</v>
      </c>
      <c r="M9" s="5">
        <f t="shared" si="2"/>
        <v>3.7221126020342306</v>
      </c>
      <c r="N9" s="5">
        <f t="shared" si="2"/>
        <v>5.1881274720911266E-2</v>
      </c>
      <c r="O9" s="5">
        <f t="shared" si="2"/>
        <v>9.4059673730150034E-2</v>
      </c>
      <c r="P9" s="5">
        <f t="shared" si="2"/>
        <v>9.1908771193081593E-2</v>
      </c>
      <c r="Q9" s="5">
        <f t="shared" si="2"/>
        <v>2.2971068760508291</v>
      </c>
      <c r="R9" s="5">
        <f t="shared" si="2"/>
        <v>0.19368502494743597</v>
      </c>
      <c r="S9" s="5">
        <f t="shared" si="2"/>
        <v>1.5740993897746358</v>
      </c>
      <c r="V9" s="1"/>
      <c r="W9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workbookViewId="0">
      <pane ySplit="1" topLeftCell="A2" activePane="bottomLeft" state="frozen"/>
      <selection pane="bottomLeft" activeCell="X66" sqref="X66"/>
    </sheetView>
  </sheetViews>
  <sheetFormatPr defaultRowHeight="14.4" x14ac:dyDescent="0.3"/>
  <cols>
    <col min="1" max="1" width="16.88671875" bestFit="1" customWidth="1"/>
    <col min="2" max="2" width="16.88671875" customWidth="1"/>
    <col min="22" max="22" width="17.88671875" bestFit="1" customWidth="1"/>
    <col min="23" max="23" width="25.88671875" bestFit="1" customWidth="1"/>
    <col min="24" max="24" width="24.6640625" bestFit="1" customWidth="1"/>
  </cols>
  <sheetData>
    <row r="1" spans="1:24" s="2" customFormat="1" x14ac:dyDescent="0.3">
      <c r="B1" s="2" t="s">
        <v>1431</v>
      </c>
      <c r="C1" s="2" t="s">
        <v>0</v>
      </c>
      <c r="D1" s="2" t="s">
        <v>633</v>
      </c>
      <c r="E1" s="2" t="s">
        <v>668</v>
      </c>
      <c r="F1" s="2" t="s">
        <v>634</v>
      </c>
      <c r="G1" s="2" t="s">
        <v>635</v>
      </c>
      <c r="H1" s="2" t="s">
        <v>636</v>
      </c>
      <c r="I1" s="2" t="s">
        <v>637</v>
      </c>
      <c r="J1" s="2" t="s">
        <v>638</v>
      </c>
      <c r="K1" s="2" t="s">
        <v>639</v>
      </c>
      <c r="L1" s="2" t="s">
        <v>640</v>
      </c>
      <c r="M1" s="2" t="s">
        <v>4</v>
      </c>
      <c r="N1" s="2" t="s">
        <v>5</v>
      </c>
      <c r="O1" s="2" t="s">
        <v>6</v>
      </c>
      <c r="P1" s="2" t="s">
        <v>8</v>
      </c>
      <c r="Q1" s="2" t="s">
        <v>10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453</v>
      </c>
      <c r="W1" s="2" t="s">
        <v>16</v>
      </c>
      <c r="X1" s="2" t="s">
        <v>441</v>
      </c>
    </row>
    <row r="2" spans="1:24" x14ac:dyDescent="0.3">
      <c r="A2" t="s">
        <v>661</v>
      </c>
      <c r="C2">
        <v>27.67</v>
      </c>
      <c r="D2">
        <v>15.21</v>
      </c>
      <c r="F2">
        <v>0.27</v>
      </c>
      <c r="G2">
        <v>-0.39</v>
      </c>
      <c r="H2">
        <v>0.41</v>
      </c>
      <c r="I2">
        <v>0.56999999999999995</v>
      </c>
      <c r="J2">
        <v>0.08</v>
      </c>
      <c r="K2">
        <v>0.04</v>
      </c>
      <c r="L2">
        <v>0.03</v>
      </c>
      <c r="M2">
        <v>6.29</v>
      </c>
      <c r="N2">
        <v>0.44</v>
      </c>
      <c r="O2">
        <v>2.69</v>
      </c>
      <c r="P2">
        <v>-0.11</v>
      </c>
      <c r="Q2">
        <v>2.5099999999999998</v>
      </c>
      <c r="R2">
        <v>0.26</v>
      </c>
      <c r="S2">
        <v>0.33</v>
      </c>
      <c r="U2">
        <v>56.8</v>
      </c>
      <c r="V2" s="17" t="s">
        <v>962</v>
      </c>
      <c r="W2" s="17" t="s">
        <v>660</v>
      </c>
      <c r="X2" t="s">
        <v>1015</v>
      </c>
    </row>
    <row r="3" spans="1:24" x14ac:dyDescent="0.3">
      <c r="A3" t="s">
        <v>659</v>
      </c>
      <c r="C3">
        <v>33.53</v>
      </c>
      <c r="D3">
        <v>2.98</v>
      </c>
      <c r="F3">
        <v>0.08</v>
      </c>
      <c r="G3">
        <v>-0.08</v>
      </c>
      <c r="H3">
        <v>0.02</v>
      </c>
      <c r="I3">
        <v>7.0000000000000007E-2</v>
      </c>
      <c r="J3">
        <v>-0.16</v>
      </c>
      <c r="K3">
        <v>-0.01</v>
      </c>
      <c r="L3">
        <v>-0.06</v>
      </c>
      <c r="M3">
        <v>2.8</v>
      </c>
      <c r="N3">
        <v>10.4</v>
      </c>
      <c r="O3">
        <v>9.3800000000000008</v>
      </c>
      <c r="P3">
        <v>0.08</v>
      </c>
      <c r="Q3">
        <v>2.94</v>
      </c>
      <c r="R3">
        <v>0.65</v>
      </c>
      <c r="S3">
        <v>-0.08</v>
      </c>
      <c r="U3">
        <v>62.92</v>
      </c>
      <c r="V3" s="17" t="s">
        <v>962</v>
      </c>
      <c r="W3" s="17" t="s">
        <v>660</v>
      </c>
      <c r="X3" t="s">
        <v>1015</v>
      </c>
    </row>
    <row r="4" spans="1:24" x14ac:dyDescent="0.3">
      <c r="A4" t="s">
        <v>662</v>
      </c>
      <c r="C4" s="23">
        <v>35.299999999999997</v>
      </c>
      <c r="D4" s="23">
        <v>18.12</v>
      </c>
      <c r="F4" s="23">
        <v>0.16</v>
      </c>
      <c r="G4" s="23">
        <v>-0.15</v>
      </c>
      <c r="H4" s="23">
        <v>0.03</v>
      </c>
      <c r="I4" s="23">
        <v>0.05</v>
      </c>
      <c r="J4" s="23">
        <v>-0.1</v>
      </c>
      <c r="K4" s="23">
        <v>0.02</v>
      </c>
      <c r="L4" s="23">
        <v>0.05</v>
      </c>
      <c r="M4" s="23">
        <v>5.71</v>
      </c>
      <c r="N4" s="23">
        <v>7.24</v>
      </c>
      <c r="O4" s="23">
        <v>2.21</v>
      </c>
      <c r="P4" s="17">
        <v>0.08</v>
      </c>
      <c r="Q4" s="17">
        <v>3.73</v>
      </c>
      <c r="R4" s="17">
        <v>0.37</v>
      </c>
      <c r="S4" s="17">
        <v>-0.16</v>
      </c>
      <c r="U4" s="17">
        <v>73.069999999999993</v>
      </c>
      <c r="V4" s="17" t="s">
        <v>962</v>
      </c>
      <c r="W4" s="17" t="s">
        <v>660</v>
      </c>
      <c r="X4" t="s">
        <v>1015</v>
      </c>
    </row>
    <row r="5" spans="1:24" x14ac:dyDescent="0.3">
      <c r="A5" t="s">
        <v>663</v>
      </c>
      <c r="C5" s="5">
        <v>36.450000000000003</v>
      </c>
      <c r="D5" s="5">
        <v>18.55</v>
      </c>
      <c r="F5" s="5">
        <v>0.13</v>
      </c>
      <c r="G5" s="5">
        <v>-0.06</v>
      </c>
      <c r="H5" s="5">
        <v>0.03</v>
      </c>
      <c r="I5" s="5">
        <v>0.09</v>
      </c>
      <c r="J5" s="5">
        <v>0.08</v>
      </c>
      <c r="K5" s="5">
        <v>0.03</v>
      </c>
      <c r="L5" s="5">
        <v>0</v>
      </c>
      <c r="M5" s="5">
        <v>4.99</v>
      </c>
      <c r="N5" s="5">
        <v>0.41</v>
      </c>
      <c r="O5" s="5">
        <v>2.59</v>
      </c>
      <c r="P5">
        <v>0.02</v>
      </c>
      <c r="Q5">
        <v>2.2400000000000002</v>
      </c>
      <c r="R5">
        <v>0.27</v>
      </c>
      <c r="S5">
        <v>0.14000000000000001</v>
      </c>
      <c r="U5">
        <v>66.03</v>
      </c>
      <c r="V5" s="17" t="s">
        <v>962</v>
      </c>
      <c r="W5" s="17" t="s">
        <v>660</v>
      </c>
      <c r="X5" t="s">
        <v>1015</v>
      </c>
    </row>
    <row r="6" spans="1:24" x14ac:dyDescent="0.3">
      <c r="A6" t="s">
        <v>664</v>
      </c>
      <c r="C6">
        <v>30.4</v>
      </c>
      <c r="D6">
        <v>23.29</v>
      </c>
      <c r="F6">
        <v>0.19</v>
      </c>
      <c r="G6">
        <v>-0.12</v>
      </c>
      <c r="H6">
        <v>0.01</v>
      </c>
      <c r="I6">
        <v>0.15</v>
      </c>
      <c r="J6">
        <v>0.09</v>
      </c>
      <c r="K6">
        <v>7.0000000000000007E-2</v>
      </c>
      <c r="L6">
        <v>0.14000000000000001</v>
      </c>
      <c r="M6">
        <v>4.9000000000000004</v>
      </c>
      <c r="N6">
        <v>0.19</v>
      </c>
      <c r="O6">
        <v>1.86</v>
      </c>
      <c r="P6">
        <v>-0.06</v>
      </c>
      <c r="Q6">
        <v>1.9</v>
      </c>
      <c r="R6">
        <v>0.13</v>
      </c>
      <c r="S6">
        <v>0.11</v>
      </c>
      <c r="U6">
        <v>63.43</v>
      </c>
      <c r="V6" s="17" t="s">
        <v>962</v>
      </c>
      <c r="W6" s="17" t="s">
        <v>660</v>
      </c>
      <c r="X6" t="s">
        <v>1015</v>
      </c>
    </row>
    <row r="7" spans="1:24" x14ac:dyDescent="0.3">
      <c r="A7" t="s">
        <v>665</v>
      </c>
      <c r="C7">
        <v>30.96</v>
      </c>
      <c r="D7">
        <v>33.44</v>
      </c>
      <c r="F7">
        <v>0.15</v>
      </c>
      <c r="G7">
        <v>0.46</v>
      </c>
      <c r="H7">
        <v>0.06</v>
      </c>
      <c r="I7">
        <v>0.32</v>
      </c>
      <c r="J7">
        <v>0.27</v>
      </c>
      <c r="K7">
        <v>0.12</v>
      </c>
      <c r="L7">
        <v>0.15</v>
      </c>
      <c r="M7">
        <v>3.74</v>
      </c>
      <c r="N7">
        <v>9.9700000000000006</v>
      </c>
      <c r="O7">
        <v>3.88</v>
      </c>
      <c r="P7">
        <v>0.11</v>
      </c>
      <c r="Q7">
        <v>2.69</v>
      </c>
      <c r="R7">
        <v>0.2</v>
      </c>
      <c r="S7">
        <v>-0.03</v>
      </c>
      <c r="U7">
        <v>86.53</v>
      </c>
      <c r="V7" s="17" t="s">
        <v>962</v>
      </c>
      <c r="W7" s="17" t="s">
        <v>666</v>
      </c>
      <c r="X7" t="s">
        <v>1015</v>
      </c>
    </row>
    <row r="8" spans="1:24" x14ac:dyDescent="0.3">
      <c r="A8" t="s">
        <v>667</v>
      </c>
      <c r="C8">
        <v>17.11</v>
      </c>
      <c r="D8">
        <v>12</v>
      </c>
      <c r="F8">
        <v>0.23</v>
      </c>
      <c r="G8">
        <v>-7.0000000000000007E-2</v>
      </c>
      <c r="H8">
        <v>0.01</v>
      </c>
      <c r="I8">
        <v>0.06</v>
      </c>
      <c r="J8">
        <v>0.16</v>
      </c>
      <c r="K8">
        <v>0.04</v>
      </c>
      <c r="L8">
        <v>0.04</v>
      </c>
      <c r="M8">
        <v>2.92</v>
      </c>
      <c r="N8">
        <v>0.24</v>
      </c>
      <c r="O8">
        <v>3.38</v>
      </c>
      <c r="P8">
        <v>0.02</v>
      </c>
      <c r="Q8">
        <v>1.61</v>
      </c>
      <c r="R8">
        <v>0.15</v>
      </c>
      <c r="S8">
        <v>0.05</v>
      </c>
      <c r="U8">
        <v>38.01</v>
      </c>
      <c r="V8" s="17" t="s">
        <v>962</v>
      </c>
      <c r="W8" s="17" t="s">
        <v>660</v>
      </c>
      <c r="X8" t="s">
        <v>1015</v>
      </c>
    </row>
    <row r="9" spans="1:24" x14ac:dyDescent="0.3">
      <c r="A9" s="2" t="s">
        <v>178</v>
      </c>
      <c r="B9" s="2"/>
      <c r="C9" s="4">
        <f>AVERAGE(C2:C8)</f>
        <v>30.202857142857145</v>
      </c>
      <c r="D9" s="4">
        <f t="shared" ref="D9:U9" si="0">AVERAGE(D2:D8)</f>
        <v>17.655714285714286</v>
      </c>
      <c r="E9" s="4"/>
      <c r="F9" s="4">
        <f t="shared" si="0"/>
        <v>0.17285714285714288</v>
      </c>
      <c r="G9" s="4">
        <f t="shared" si="0"/>
        <v>-5.8571428571428559E-2</v>
      </c>
      <c r="H9" s="4">
        <f t="shared" si="0"/>
        <v>8.1428571428571433E-2</v>
      </c>
      <c r="I9" s="4">
        <f t="shared" si="0"/>
        <v>0.18714285714285714</v>
      </c>
      <c r="J9" s="4">
        <f t="shared" si="0"/>
        <v>6.0000000000000005E-2</v>
      </c>
      <c r="K9" s="4">
        <f t="shared" si="0"/>
        <v>4.4285714285714282E-2</v>
      </c>
      <c r="L9" s="4">
        <f t="shared" si="0"/>
        <v>0.05</v>
      </c>
      <c r="M9" s="4">
        <f t="shared" si="0"/>
        <v>4.4785714285714286</v>
      </c>
      <c r="N9" s="4">
        <f t="shared" si="0"/>
        <v>4.1271428571428563</v>
      </c>
      <c r="O9" s="4">
        <f t="shared" si="0"/>
        <v>3.7128571428571426</v>
      </c>
      <c r="P9" s="4">
        <f t="shared" si="0"/>
        <v>0.02</v>
      </c>
      <c r="Q9" s="4">
        <f t="shared" si="0"/>
        <v>2.5171428571428573</v>
      </c>
      <c r="R9" s="4">
        <f t="shared" si="0"/>
        <v>0.29000000000000004</v>
      </c>
      <c r="S9" s="4">
        <f t="shared" si="0"/>
        <v>5.1428571428571435E-2</v>
      </c>
      <c r="T9" s="4"/>
      <c r="U9" s="4">
        <f t="shared" si="0"/>
        <v>63.827142857142853</v>
      </c>
    </row>
    <row r="10" spans="1:24" x14ac:dyDescent="0.3">
      <c r="A10" s="3" t="s">
        <v>179</v>
      </c>
      <c r="B10" s="3"/>
      <c r="C10" s="5">
        <f>_xlfn.STDEV.S(C2:C8)</f>
        <v>6.5131654216305241</v>
      </c>
      <c r="D10" s="5">
        <f t="shared" ref="D10:U10" si="1">_xlfn.STDEV.S(D2:D8)</f>
        <v>9.4450107766708502</v>
      </c>
      <c r="E10" s="5"/>
      <c r="F10" s="5">
        <f t="shared" si="1"/>
        <v>6.3433504741654601E-2</v>
      </c>
      <c r="G10" s="5">
        <f t="shared" si="1"/>
        <v>0.25543613496844775</v>
      </c>
      <c r="H10" s="5">
        <f t="shared" si="1"/>
        <v>0.14587992453025322</v>
      </c>
      <c r="I10" s="5">
        <f t="shared" si="1"/>
        <v>0.19310742137596937</v>
      </c>
      <c r="J10" s="5">
        <f t="shared" si="1"/>
        <v>0.14708274315273473</v>
      </c>
      <c r="K10" s="5">
        <f t="shared" si="1"/>
        <v>4.1173269183271022E-2</v>
      </c>
      <c r="L10" s="5">
        <f t="shared" si="1"/>
        <v>7.4386378681404644E-2</v>
      </c>
      <c r="M10" s="5">
        <f t="shared" si="1"/>
        <v>1.3557953209761964</v>
      </c>
      <c r="N10" s="5">
        <f t="shared" si="1"/>
        <v>4.8511294708404913</v>
      </c>
      <c r="O10" s="5">
        <f t="shared" si="1"/>
        <v>2.5901719008958617</v>
      </c>
      <c r="P10" s="5">
        <f t="shared" si="1"/>
        <v>8.020806277010642E-2</v>
      </c>
      <c r="Q10" s="5">
        <f t="shared" si="1"/>
        <v>0.70241759387879588</v>
      </c>
      <c r="R10" s="5">
        <f t="shared" si="1"/>
        <v>0.17823205847059795</v>
      </c>
      <c r="S10" s="5">
        <f t="shared" si="1"/>
        <v>0.16201116951500305</v>
      </c>
      <c r="T10" s="5"/>
      <c r="U10" s="5">
        <f t="shared" si="1"/>
        <v>14.846935390045706</v>
      </c>
    </row>
    <row r="12" spans="1:24" x14ac:dyDescent="0.3">
      <c r="A12" t="s">
        <v>669</v>
      </c>
      <c r="C12">
        <v>45.76</v>
      </c>
      <c r="D12">
        <v>22.59</v>
      </c>
      <c r="E12">
        <v>0.18</v>
      </c>
      <c r="G12">
        <v>-0.27</v>
      </c>
      <c r="H12">
        <v>0.01</v>
      </c>
      <c r="I12">
        <v>0.12</v>
      </c>
      <c r="J12">
        <v>0.02</v>
      </c>
      <c r="K12">
        <v>0.03</v>
      </c>
      <c r="L12">
        <v>-0.02</v>
      </c>
      <c r="M12">
        <v>4.99</v>
      </c>
      <c r="O12">
        <v>2.08</v>
      </c>
      <c r="P12">
        <v>0.03</v>
      </c>
      <c r="Q12">
        <v>2.48</v>
      </c>
      <c r="R12">
        <v>2.84</v>
      </c>
      <c r="S12">
        <v>0.16</v>
      </c>
      <c r="T12">
        <v>0.04</v>
      </c>
      <c r="U12">
        <v>81.319999999999993</v>
      </c>
      <c r="V12" t="s">
        <v>964</v>
      </c>
      <c r="X12" t="s">
        <v>1015</v>
      </c>
    </row>
    <row r="13" spans="1:24" x14ac:dyDescent="0.3">
      <c r="A13" t="s">
        <v>670</v>
      </c>
      <c r="C13">
        <v>39.03</v>
      </c>
      <c r="D13">
        <v>24.44</v>
      </c>
      <c r="E13">
        <v>0.13</v>
      </c>
      <c r="G13">
        <v>-0.24</v>
      </c>
      <c r="H13">
        <v>0.03</v>
      </c>
      <c r="I13">
        <v>0.03</v>
      </c>
      <c r="J13">
        <v>-0.05</v>
      </c>
      <c r="K13">
        <v>0.02</v>
      </c>
      <c r="L13">
        <v>-0.17</v>
      </c>
      <c r="M13">
        <v>2.88</v>
      </c>
      <c r="O13">
        <v>2.48</v>
      </c>
      <c r="P13">
        <v>-0.02</v>
      </c>
      <c r="Q13">
        <v>6.27</v>
      </c>
      <c r="R13">
        <v>0.19</v>
      </c>
      <c r="S13">
        <v>0.06</v>
      </c>
      <c r="T13">
        <v>0.03</v>
      </c>
      <c r="U13">
        <v>75.59</v>
      </c>
      <c r="V13" t="s">
        <v>963</v>
      </c>
      <c r="X13" t="s">
        <v>1015</v>
      </c>
    </row>
    <row r="14" spans="1:24" x14ac:dyDescent="0.3">
      <c r="A14" t="s">
        <v>671</v>
      </c>
      <c r="C14">
        <v>42.25</v>
      </c>
      <c r="D14">
        <v>24.26</v>
      </c>
      <c r="E14">
        <v>0.02</v>
      </c>
      <c r="G14">
        <v>-0.2</v>
      </c>
      <c r="H14">
        <v>-0.05</v>
      </c>
      <c r="I14">
        <v>0.01</v>
      </c>
      <c r="J14">
        <v>-0.02</v>
      </c>
      <c r="K14">
        <v>-0.01</v>
      </c>
      <c r="L14">
        <v>-0.06</v>
      </c>
      <c r="M14">
        <v>2.85</v>
      </c>
      <c r="O14">
        <v>4.55</v>
      </c>
      <c r="P14">
        <v>0.04</v>
      </c>
      <c r="Q14">
        <v>6.21</v>
      </c>
      <c r="R14">
        <v>0.14000000000000001</v>
      </c>
      <c r="S14">
        <v>0.11</v>
      </c>
      <c r="T14">
        <v>0.03</v>
      </c>
      <c r="U14">
        <v>80.47</v>
      </c>
      <c r="V14" t="s">
        <v>963</v>
      </c>
      <c r="X14" t="s">
        <v>1015</v>
      </c>
    </row>
    <row r="15" spans="1:24" x14ac:dyDescent="0.3">
      <c r="A15" t="s">
        <v>672</v>
      </c>
      <c r="C15">
        <v>41.01</v>
      </c>
      <c r="D15">
        <v>27.21</v>
      </c>
      <c r="E15">
        <v>0.15</v>
      </c>
      <c r="G15">
        <v>-0.27</v>
      </c>
      <c r="H15">
        <v>0.04</v>
      </c>
      <c r="I15">
        <v>0</v>
      </c>
      <c r="J15">
        <v>0.05</v>
      </c>
      <c r="K15">
        <v>-0.01</v>
      </c>
      <c r="L15">
        <v>-0.1</v>
      </c>
      <c r="M15">
        <v>2.88</v>
      </c>
      <c r="O15">
        <v>1.6</v>
      </c>
      <c r="P15">
        <v>-0.02</v>
      </c>
      <c r="Q15">
        <v>5.68</v>
      </c>
      <c r="R15">
        <v>0.23</v>
      </c>
      <c r="S15">
        <v>0.12</v>
      </c>
      <c r="T15">
        <v>0.01</v>
      </c>
      <c r="U15">
        <v>78.989999999999995</v>
      </c>
      <c r="V15" t="s">
        <v>972</v>
      </c>
      <c r="X15" t="s">
        <v>1015</v>
      </c>
    </row>
    <row r="16" spans="1:24" x14ac:dyDescent="0.3">
      <c r="A16" t="s">
        <v>673</v>
      </c>
      <c r="C16">
        <v>38.56</v>
      </c>
      <c r="D16">
        <v>9.17</v>
      </c>
      <c r="E16">
        <v>0.02</v>
      </c>
      <c r="G16">
        <v>-0.13</v>
      </c>
      <c r="H16">
        <v>0.03</v>
      </c>
      <c r="I16">
        <v>0.04</v>
      </c>
      <c r="J16">
        <v>0.02</v>
      </c>
      <c r="K16">
        <v>0</v>
      </c>
      <c r="L16">
        <v>-0.06</v>
      </c>
      <c r="M16">
        <v>2.1800000000000002</v>
      </c>
      <c r="O16">
        <v>17.760000000000002</v>
      </c>
      <c r="P16">
        <v>0.01</v>
      </c>
      <c r="Q16">
        <v>7.12</v>
      </c>
      <c r="R16">
        <v>0.1</v>
      </c>
      <c r="S16">
        <v>0.09</v>
      </c>
      <c r="T16">
        <v>0.03</v>
      </c>
      <c r="U16">
        <v>75.14</v>
      </c>
      <c r="V16" t="s">
        <v>963</v>
      </c>
      <c r="W16" t="s">
        <v>676</v>
      </c>
      <c r="X16" t="s">
        <v>1015</v>
      </c>
    </row>
    <row r="17" spans="1:24" x14ac:dyDescent="0.3">
      <c r="A17" t="s">
        <v>674</v>
      </c>
      <c r="C17">
        <v>35.28</v>
      </c>
      <c r="D17">
        <v>17.329999999999998</v>
      </c>
      <c r="E17">
        <v>0.05</v>
      </c>
      <c r="G17">
        <v>-0.1</v>
      </c>
      <c r="H17">
        <v>0.06</v>
      </c>
      <c r="I17">
        <v>0.01</v>
      </c>
      <c r="J17">
        <v>-0.03</v>
      </c>
      <c r="K17">
        <v>0.02</v>
      </c>
      <c r="L17">
        <v>-0.1</v>
      </c>
      <c r="M17">
        <v>1.92</v>
      </c>
      <c r="O17">
        <v>7.75</v>
      </c>
      <c r="P17">
        <v>-0.03</v>
      </c>
      <c r="Q17">
        <v>6.23</v>
      </c>
      <c r="R17">
        <v>0.14000000000000001</v>
      </c>
      <c r="S17">
        <v>0.1</v>
      </c>
      <c r="T17">
        <v>0.04</v>
      </c>
      <c r="U17">
        <v>68.930000000000007</v>
      </c>
      <c r="V17" t="s">
        <v>963</v>
      </c>
      <c r="X17" t="s">
        <v>1015</v>
      </c>
    </row>
    <row r="18" spans="1:24" x14ac:dyDescent="0.3">
      <c r="A18" t="s">
        <v>675</v>
      </c>
      <c r="C18">
        <v>40.299999999999997</v>
      </c>
      <c r="D18">
        <v>26.46</v>
      </c>
      <c r="E18">
        <v>0.04</v>
      </c>
      <c r="G18">
        <v>-0.09</v>
      </c>
      <c r="H18">
        <v>0</v>
      </c>
      <c r="I18">
        <v>0</v>
      </c>
      <c r="J18">
        <v>0.01</v>
      </c>
      <c r="K18">
        <v>0.01</v>
      </c>
      <c r="L18">
        <v>-0.08</v>
      </c>
      <c r="M18">
        <v>3.43</v>
      </c>
      <c r="O18">
        <v>1.1100000000000001</v>
      </c>
      <c r="P18">
        <v>-0.03</v>
      </c>
      <c r="Q18">
        <v>5.76</v>
      </c>
      <c r="R18">
        <v>0.18</v>
      </c>
      <c r="S18">
        <v>0.11</v>
      </c>
      <c r="T18">
        <v>0.01</v>
      </c>
      <c r="U18">
        <v>77.42</v>
      </c>
      <c r="V18" t="s">
        <v>972</v>
      </c>
      <c r="X18" t="s">
        <v>1015</v>
      </c>
    </row>
    <row r="19" spans="1:24" x14ac:dyDescent="0.3">
      <c r="A19" s="2" t="s">
        <v>178</v>
      </c>
      <c r="B19" s="2"/>
      <c r="C19" s="4">
        <f>AVERAGE(C12:C18)</f>
        <v>40.312857142857141</v>
      </c>
      <c r="D19" s="4">
        <f t="shared" ref="D19:T19" si="2">AVERAGE(D12:D18)</f>
        <v>21.637142857142859</v>
      </c>
      <c r="E19" s="4">
        <f t="shared" si="2"/>
        <v>8.4285714285714297E-2</v>
      </c>
      <c r="F19" s="4"/>
      <c r="G19" s="4">
        <f t="shared" si="2"/>
        <v>-0.18571428571428572</v>
      </c>
      <c r="H19" s="4">
        <f t="shared" si="2"/>
        <v>1.7142857142857144E-2</v>
      </c>
      <c r="I19" s="4">
        <f t="shared" si="2"/>
        <v>3.0000000000000002E-2</v>
      </c>
      <c r="J19" s="4">
        <f t="shared" si="2"/>
        <v>0</v>
      </c>
      <c r="K19" s="4">
        <f t="shared" si="2"/>
        <v>8.5714285714285719E-3</v>
      </c>
      <c r="L19" s="4">
        <f t="shared" si="2"/>
        <v>-8.4285714285714283E-2</v>
      </c>
      <c r="M19" s="4">
        <f t="shared" si="2"/>
        <v>3.0185714285714291</v>
      </c>
      <c r="N19" s="4"/>
      <c r="O19" s="4">
        <f t="shared" si="2"/>
        <v>5.3328571428571427</v>
      </c>
      <c r="P19" s="4">
        <f t="shared" si="2"/>
        <v>-2.8571428571428567E-3</v>
      </c>
      <c r="Q19" s="4">
        <f t="shared" si="2"/>
        <v>5.6785714285714288</v>
      </c>
      <c r="R19" s="4">
        <f t="shared" si="2"/>
        <v>0.54571428571428571</v>
      </c>
      <c r="S19" s="4">
        <f t="shared" si="2"/>
        <v>0.10714285714285714</v>
      </c>
      <c r="T19" s="4">
        <f t="shared" si="2"/>
        <v>2.7142857142857146E-2</v>
      </c>
    </row>
    <row r="20" spans="1:24" x14ac:dyDescent="0.3">
      <c r="A20" s="3" t="s">
        <v>179</v>
      </c>
      <c r="B20" s="3"/>
      <c r="C20" s="5">
        <f>_xlfn.STDEV.S(C12:C18)</f>
        <v>3.2649130375642681</v>
      </c>
      <c r="D20" s="5">
        <f t="shared" ref="D20:T20" si="3">_xlfn.STDEV.S(D12:D18)</f>
        <v>6.3762729821469559</v>
      </c>
      <c r="E20" s="5">
        <f t="shared" si="3"/>
        <v>6.7046536787802036E-2</v>
      </c>
      <c r="F20" s="5"/>
      <c r="G20" s="5">
        <f t="shared" si="3"/>
        <v>7.8497801000440529E-2</v>
      </c>
      <c r="H20" s="5">
        <f t="shared" si="3"/>
        <v>3.5456210417116732E-2</v>
      </c>
      <c r="I20" s="5">
        <f t="shared" si="3"/>
        <v>4.2426406871192847E-2</v>
      </c>
      <c r="J20" s="5">
        <f t="shared" si="3"/>
        <v>3.4641016151377553E-2</v>
      </c>
      <c r="K20" s="5">
        <f t="shared" si="3"/>
        <v>1.5735915849388861E-2</v>
      </c>
      <c r="L20" s="5">
        <f t="shared" si="3"/>
        <v>4.6853368024487828E-2</v>
      </c>
      <c r="M20" s="5">
        <f t="shared" si="3"/>
        <v>1.0027201100245353</v>
      </c>
      <c r="N20" s="5"/>
      <c r="O20" s="5">
        <f t="shared" si="3"/>
        <v>5.9354295387548683</v>
      </c>
      <c r="P20" s="5">
        <f t="shared" si="3"/>
        <v>2.9277002188455994E-2</v>
      </c>
      <c r="Q20" s="5">
        <f t="shared" si="3"/>
        <v>1.4861295207285774</v>
      </c>
      <c r="R20" s="5">
        <f t="shared" si="3"/>
        <v>1.012552173846812</v>
      </c>
      <c r="S20" s="5">
        <f t="shared" si="3"/>
        <v>3.0394235042348467E-2</v>
      </c>
      <c r="T20" s="5">
        <f t="shared" si="3"/>
        <v>1.2535663410560163E-2</v>
      </c>
    </row>
    <row r="22" spans="1:24" s="33" customFormat="1" x14ac:dyDescent="0.3">
      <c r="A22" s="39" t="s">
        <v>641</v>
      </c>
      <c r="B22" s="39"/>
      <c r="C22" s="39">
        <v>39.93</v>
      </c>
      <c r="D22" s="39">
        <v>20.11</v>
      </c>
      <c r="F22" s="39">
        <v>0.06</v>
      </c>
      <c r="G22" s="39">
        <v>0.04</v>
      </c>
      <c r="H22" s="39">
        <v>1.29</v>
      </c>
      <c r="I22" s="39">
        <v>2.4500000000000002</v>
      </c>
      <c r="J22" s="39">
        <v>0.53</v>
      </c>
      <c r="K22" s="39">
        <v>0.25</v>
      </c>
      <c r="L22" s="39">
        <v>0.27</v>
      </c>
      <c r="M22" s="39">
        <v>6.04</v>
      </c>
      <c r="N22" s="39">
        <v>0.93</v>
      </c>
      <c r="O22" s="39">
        <v>1.57</v>
      </c>
      <c r="P22" s="39">
        <v>0.1</v>
      </c>
      <c r="Q22" s="39">
        <v>2.23</v>
      </c>
      <c r="R22" s="39">
        <v>0.87</v>
      </c>
      <c r="S22" s="39">
        <v>0.3</v>
      </c>
      <c r="U22" s="39">
        <v>76.97</v>
      </c>
      <c r="V22" s="39" t="s">
        <v>962</v>
      </c>
      <c r="W22" s="33" t="s">
        <v>642</v>
      </c>
      <c r="X22" s="33" t="s">
        <v>1011</v>
      </c>
    </row>
    <row r="23" spans="1:24" x14ac:dyDescent="0.3">
      <c r="A23" s="17"/>
      <c r="B23" s="17"/>
      <c r="C23" s="17"/>
      <c r="D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U23" s="17"/>
      <c r="V23" s="17"/>
    </row>
    <row r="24" spans="1:24" x14ac:dyDescent="0.3">
      <c r="A24" t="s">
        <v>651</v>
      </c>
      <c r="C24">
        <v>23.55</v>
      </c>
      <c r="D24">
        <v>21.57</v>
      </c>
      <c r="F24">
        <v>0.79</v>
      </c>
      <c r="G24">
        <v>1.62</v>
      </c>
      <c r="H24">
        <v>0.06</v>
      </c>
      <c r="I24">
        <v>0.36</v>
      </c>
      <c r="J24">
        <v>0.33</v>
      </c>
      <c r="K24">
        <v>0.17</v>
      </c>
      <c r="L24">
        <v>0.34</v>
      </c>
      <c r="M24">
        <v>1.41</v>
      </c>
      <c r="N24">
        <v>0.08</v>
      </c>
      <c r="O24">
        <v>1.42</v>
      </c>
      <c r="P24">
        <v>0</v>
      </c>
      <c r="Q24">
        <v>0.01</v>
      </c>
      <c r="R24">
        <v>0.2</v>
      </c>
      <c r="S24">
        <v>0.11</v>
      </c>
      <c r="U24">
        <v>52.03</v>
      </c>
      <c r="V24" s="17" t="s">
        <v>962</v>
      </c>
      <c r="W24" t="s">
        <v>652</v>
      </c>
      <c r="X24" t="s">
        <v>1013</v>
      </c>
    </row>
    <row r="25" spans="1:24" x14ac:dyDescent="0.3">
      <c r="A25" t="s">
        <v>653</v>
      </c>
      <c r="C25">
        <v>25.56</v>
      </c>
      <c r="D25">
        <v>39.89</v>
      </c>
      <c r="F25">
        <v>1.1000000000000001</v>
      </c>
      <c r="G25">
        <v>3.02</v>
      </c>
      <c r="H25">
        <v>7.0000000000000007E-2</v>
      </c>
      <c r="I25">
        <v>0.43</v>
      </c>
      <c r="J25">
        <v>0.25</v>
      </c>
      <c r="K25">
        <v>0.2</v>
      </c>
      <c r="L25">
        <v>0.32</v>
      </c>
      <c r="M25">
        <v>1.23</v>
      </c>
      <c r="N25">
        <v>0.08</v>
      </c>
      <c r="O25">
        <v>0.46</v>
      </c>
      <c r="P25">
        <v>0.01</v>
      </c>
      <c r="Q25">
        <v>0.03</v>
      </c>
      <c r="R25">
        <v>0.03</v>
      </c>
      <c r="S25">
        <v>0.4</v>
      </c>
      <c r="U25">
        <v>73.09</v>
      </c>
      <c r="V25" s="17" t="s">
        <v>962</v>
      </c>
      <c r="W25" t="s">
        <v>647</v>
      </c>
      <c r="X25" t="s">
        <v>1013</v>
      </c>
    </row>
    <row r="26" spans="1:24" x14ac:dyDescent="0.3">
      <c r="A26" t="s">
        <v>654</v>
      </c>
      <c r="C26" s="23">
        <v>30.75</v>
      </c>
      <c r="D26" s="23">
        <v>39</v>
      </c>
      <c r="F26" s="23">
        <v>0.43</v>
      </c>
      <c r="G26" s="23">
        <v>3.26</v>
      </c>
      <c r="H26" s="23">
        <v>0.04</v>
      </c>
      <c r="I26" s="23">
        <v>0.28999999999999998</v>
      </c>
      <c r="J26" s="23">
        <v>0.38</v>
      </c>
      <c r="K26" s="23">
        <v>0.17</v>
      </c>
      <c r="L26" s="23">
        <v>0.28999999999999998</v>
      </c>
      <c r="M26" s="23">
        <v>1</v>
      </c>
      <c r="N26" s="23">
        <v>0.1</v>
      </c>
      <c r="O26" s="23">
        <v>0.56999999999999995</v>
      </c>
      <c r="P26">
        <v>-0.02</v>
      </c>
      <c r="Q26">
        <v>7.0000000000000007E-2</v>
      </c>
      <c r="R26">
        <v>0.08</v>
      </c>
      <c r="S26">
        <v>0.38</v>
      </c>
      <c r="U26">
        <v>76.81</v>
      </c>
      <c r="V26" s="17" t="s">
        <v>962</v>
      </c>
      <c r="W26" t="s">
        <v>647</v>
      </c>
      <c r="X26" t="s">
        <v>1013</v>
      </c>
    </row>
    <row r="27" spans="1:24" s="17" customFormat="1" x14ac:dyDescent="0.3">
      <c r="A27" s="17" t="s">
        <v>655</v>
      </c>
      <c r="C27" s="23">
        <v>26.77</v>
      </c>
      <c r="D27" s="23">
        <v>41.72</v>
      </c>
      <c r="F27" s="23">
        <v>0.74</v>
      </c>
      <c r="G27" s="23">
        <v>3.06</v>
      </c>
      <c r="H27" s="23">
        <v>0.09</v>
      </c>
      <c r="I27" s="23">
        <v>0.35</v>
      </c>
      <c r="J27" s="23">
        <v>0.28999999999999998</v>
      </c>
      <c r="K27" s="23">
        <v>0.16</v>
      </c>
      <c r="L27" s="23">
        <v>0.26</v>
      </c>
      <c r="M27" s="23">
        <v>1.0900000000000001</v>
      </c>
      <c r="N27" s="23">
        <v>0.1</v>
      </c>
      <c r="O27" s="23">
        <v>0.55000000000000004</v>
      </c>
      <c r="P27" s="17">
        <v>0.06</v>
      </c>
      <c r="Q27" s="17">
        <v>0.08</v>
      </c>
      <c r="R27" s="17">
        <v>0.03</v>
      </c>
      <c r="S27" s="17">
        <v>0.41</v>
      </c>
      <c r="U27" s="17">
        <v>75.75</v>
      </c>
      <c r="V27" s="17" t="s">
        <v>962</v>
      </c>
      <c r="W27" s="17" t="s">
        <v>647</v>
      </c>
      <c r="X27" t="s">
        <v>1013</v>
      </c>
    </row>
    <row r="28" spans="1:24" x14ac:dyDescent="0.3">
      <c r="A28" t="s">
        <v>656</v>
      </c>
      <c r="C28">
        <v>51.93</v>
      </c>
      <c r="D28">
        <v>24.92</v>
      </c>
      <c r="F28">
        <v>0.55000000000000004</v>
      </c>
      <c r="G28">
        <v>1.89</v>
      </c>
      <c r="H28">
        <v>0.06</v>
      </c>
      <c r="I28">
        <v>0.28000000000000003</v>
      </c>
      <c r="J28">
        <v>0.17</v>
      </c>
      <c r="K28">
        <v>0.14000000000000001</v>
      </c>
      <c r="L28">
        <v>0.22</v>
      </c>
      <c r="M28">
        <v>0.82</v>
      </c>
      <c r="N28">
        <v>7.0000000000000007E-2</v>
      </c>
      <c r="O28">
        <v>0.56999999999999995</v>
      </c>
      <c r="P28">
        <v>0.04</v>
      </c>
      <c r="Q28">
        <v>0.05</v>
      </c>
      <c r="R28">
        <v>0.12</v>
      </c>
      <c r="S28">
        <v>0.23</v>
      </c>
      <c r="U28">
        <v>82.06</v>
      </c>
      <c r="V28" s="17" t="s">
        <v>962</v>
      </c>
      <c r="W28" t="s">
        <v>657</v>
      </c>
      <c r="X28" t="s">
        <v>1013</v>
      </c>
    </row>
    <row r="29" spans="1:24" x14ac:dyDescent="0.3">
      <c r="A29" t="s">
        <v>658</v>
      </c>
      <c r="C29">
        <v>25.64</v>
      </c>
      <c r="D29">
        <v>41.52</v>
      </c>
      <c r="F29">
        <v>0.74</v>
      </c>
      <c r="G29">
        <v>3.48</v>
      </c>
      <c r="H29">
        <v>7.0000000000000007E-2</v>
      </c>
      <c r="I29">
        <v>0.31</v>
      </c>
      <c r="J29">
        <v>0.4</v>
      </c>
      <c r="K29">
        <v>0.19</v>
      </c>
      <c r="L29">
        <v>0.33</v>
      </c>
      <c r="M29">
        <v>1.07</v>
      </c>
      <c r="N29">
        <v>0.08</v>
      </c>
      <c r="O29">
        <v>0.94</v>
      </c>
      <c r="P29">
        <v>-0.11</v>
      </c>
      <c r="Q29">
        <v>0.05</v>
      </c>
      <c r="R29">
        <v>0.09</v>
      </c>
      <c r="S29">
        <v>0.47</v>
      </c>
      <c r="U29">
        <v>75.38</v>
      </c>
      <c r="V29" s="17" t="s">
        <v>962</v>
      </c>
      <c r="W29" t="s">
        <v>647</v>
      </c>
      <c r="X29" t="s">
        <v>1013</v>
      </c>
    </row>
    <row r="30" spans="1:24" x14ac:dyDescent="0.3">
      <c r="A30" s="2" t="s">
        <v>178</v>
      </c>
      <c r="B30" s="2"/>
      <c r="C30" s="4">
        <f>AVERAGE(C24:C29)</f>
        <v>30.7</v>
      </c>
      <c r="D30" s="4">
        <f t="shared" ref="D30:S30" si="4">AVERAGE(D24:D29)</f>
        <v>34.770000000000003</v>
      </c>
      <c r="E30" s="4"/>
      <c r="F30" s="4">
        <f t="shared" si="4"/>
        <v>0.72500000000000009</v>
      </c>
      <c r="G30" s="4">
        <f t="shared" si="4"/>
        <v>2.7216666666666671</v>
      </c>
      <c r="H30" s="4">
        <f t="shared" si="4"/>
        <v>6.5000000000000002E-2</v>
      </c>
      <c r="I30" s="4">
        <f t="shared" si="4"/>
        <v>0.33666666666666667</v>
      </c>
      <c r="J30" s="4">
        <f t="shared" si="4"/>
        <v>0.30333333333333329</v>
      </c>
      <c r="K30" s="4">
        <f t="shared" si="4"/>
        <v>0.17166666666666666</v>
      </c>
      <c r="L30" s="4">
        <f t="shared" si="4"/>
        <v>0.29333333333333333</v>
      </c>
      <c r="M30" s="4">
        <f t="shared" si="4"/>
        <v>1.1033333333333333</v>
      </c>
      <c r="N30" s="4">
        <f t="shared" si="4"/>
        <v>8.5000000000000006E-2</v>
      </c>
      <c r="O30" s="4">
        <f t="shared" si="4"/>
        <v>0.75166666666666659</v>
      </c>
      <c r="P30" s="4">
        <f t="shared" si="4"/>
        <v>-3.333333333333334E-3</v>
      </c>
      <c r="Q30" s="4">
        <f t="shared" si="4"/>
        <v>4.8333333333333332E-2</v>
      </c>
      <c r="R30" s="4">
        <f t="shared" si="4"/>
        <v>9.166666666666666E-2</v>
      </c>
      <c r="S30" s="4">
        <f t="shared" si="4"/>
        <v>0.33333333333333331</v>
      </c>
    </row>
    <row r="31" spans="1:24" x14ac:dyDescent="0.3">
      <c r="A31" s="3" t="s">
        <v>179</v>
      </c>
      <c r="B31" s="3"/>
      <c r="C31" s="5">
        <f>_xlfn.STDEV.S(C24:C29)</f>
        <v>10.670576366813561</v>
      </c>
      <c r="D31" s="5">
        <f t="shared" ref="D31:S31" si="5">_xlfn.STDEV.S(D24:D29)</f>
        <v>9.0469309713294201</v>
      </c>
      <c r="E31" s="5"/>
      <c r="F31" s="5">
        <f t="shared" si="5"/>
        <v>0.22932509675131504</v>
      </c>
      <c r="G31" s="5">
        <f t="shared" si="5"/>
        <v>0.77119171848941936</v>
      </c>
      <c r="H31" s="5">
        <f t="shared" si="5"/>
        <v>1.6431676725154987E-2</v>
      </c>
      <c r="I31" s="5">
        <f t="shared" si="5"/>
        <v>5.5737479909542538E-2</v>
      </c>
      <c r="J31" s="5">
        <f t="shared" si="5"/>
        <v>8.5712698398000983E-2</v>
      </c>
      <c r="K31" s="5">
        <f t="shared" si="5"/>
        <v>2.136976056643293E-2</v>
      </c>
      <c r="L31" s="5">
        <f t="shared" si="5"/>
        <v>4.6332134277050893E-2</v>
      </c>
      <c r="M31" s="5">
        <f t="shared" si="5"/>
        <v>0.2011632835948608</v>
      </c>
      <c r="N31" s="5">
        <f t="shared" si="5"/>
        <v>1.2247448713915953E-2</v>
      </c>
      <c r="O31" s="5">
        <f t="shared" si="5"/>
        <v>0.36711941744705734</v>
      </c>
      <c r="P31" s="5">
        <f t="shared" si="5"/>
        <v>5.9553897157672786E-2</v>
      </c>
      <c r="Q31" s="5">
        <f t="shared" si="5"/>
        <v>2.5625508125043446E-2</v>
      </c>
      <c r="R31" s="5">
        <f t="shared" si="5"/>
        <v>6.3691967049751802E-2</v>
      </c>
      <c r="S31" s="5">
        <f t="shared" si="5"/>
        <v>0.13544986772480314</v>
      </c>
    </row>
    <row r="32" spans="1:24" x14ac:dyDescent="0.3">
      <c r="A32" s="17"/>
      <c r="B32" s="17"/>
      <c r="C32" s="17"/>
      <c r="D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U32" s="17"/>
      <c r="V32" s="17"/>
    </row>
    <row r="33" spans="1:24" s="33" customFormat="1" x14ac:dyDescent="0.3">
      <c r="A33" s="39" t="s">
        <v>650</v>
      </c>
      <c r="B33" s="39"/>
      <c r="C33" s="39">
        <v>38.700000000000003</v>
      </c>
      <c r="D33" s="39">
        <v>21.02</v>
      </c>
      <c r="F33" s="39">
        <v>4.0999999999999996</v>
      </c>
      <c r="G33" s="39">
        <v>-0.01</v>
      </c>
      <c r="H33" s="39">
        <v>0.05</v>
      </c>
      <c r="I33" s="39">
        <v>7.0000000000000007E-2</v>
      </c>
      <c r="J33" s="39">
        <v>-0.03</v>
      </c>
      <c r="K33" s="39">
        <v>0.05</v>
      </c>
      <c r="L33" s="39">
        <v>0.05</v>
      </c>
      <c r="M33" s="39">
        <v>7.61</v>
      </c>
      <c r="N33" s="39">
        <v>1.31</v>
      </c>
      <c r="O33" s="39">
        <v>0.37</v>
      </c>
      <c r="P33" s="39">
        <v>-0.02</v>
      </c>
      <c r="Q33" s="39">
        <v>1.43</v>
      </c>
      <c r="R33" s="39">
        <v>0.56000000000000005</v>
      </c>
      <c r="S33" s="39">
        <v>0.19</v>
      </c>
      <c r="U33" s="39">
        <v>75.5</v>
      </c>
      <c r="V33" s="39" t="s">
        <v>962</v>
      </c>
      <c r="W33" s="33" t="s">
        <v>642</v>
      </c>
      <c r="X33" s="33" t="s">
        <v>993</v>
      </c>
    </row>
    <row r="34" spans="1:24" x14ac:dyDescent="0.3">
      <c r="A34" s="17"/>
      <c r="B34" s="17"/>
      <c r="C34" s="17"/>
      <c r="D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17"/>
      <c r="V34" s="17"/>
    </row>
    <row r="35" spans="1:24" x14ac:dyDescent="0.3">
      <c r="A35" s="17" t="s">
        <v>643</v>
      </c>
      <c r="B35" s="17"/>
      <c r="C35" s="17">
        <v>28.38</v>
      </c>
      <c r="D35" s="17">
        <v>31.3</v>
      </c>
      <c r="F35" s="17">
        <v>0.36</v>
      </c>
      <c r="G35" s="17">
        <v>0.32</v>
      </c>
      <c r="H35" s="17">
        <v>0.06</v>
      </c>
      <c r="I35" s="17">
        <v>0.16</v>
      </c>
      <c r="J35" s="17">
        <v>0.19</v>
      </c>
      <c r="K35" s="17">
        <v>0.05</v>
      </c>
      <c r="L35" s="17">
        <v>0.08</v>
      </c>
      <c r="M35" s="17">
        <v>1.45</v>
      </c>
      <c r="N35" s="17">
        <v>0.12</v>
      </c>
      <c r="O35" s="17">
        <v>1.47</v>
      </c>
      <c r="P35" s="17">
        <v>0</v>
      </c>
      <c r="Q35" s="17">
        <v>4.41</v>
      </c>
      <c r="R35" s="17">
        <v>0.03</v>
      </c>
      <c r="S35" s="17">
        <v>0.42</v>
      </c>
      <c r="U35" s="17">
        <v>68.78</v>
      </c>
      <c r="V35" s="17" t="s">
        <v>962</v>
      </c>
      <c r="W35" t="s">
        <v>644</v>
      </c>
      <c r="X35" t="s">
        <v>457</v>
      </c>
    </row>
    <row r="36" spans="1:24" x14ac:dyDescent="0.3">
      <c r="A36" s="17" t="s">
        <v>645</v>
      </c>
      <c r="B36" s="17"/>
      <c r="C36" s="23">
        <v>28.59</v>
      </c>
      <c r="D36" s="23">
        <v>24.62</v>
      </c>
      <c r="F36" s="23">
        <v>0.42</v>
      </c>
      <c r="G36" s="23">
        <v>0.16</v>
      </c>
      <c r="H36" s="23">
        <v>0.06</v>
      </c>
      <c r="I36" s="23">
        <v>0.15</v>
      </c>
      <c r="J36" s="23">
        <v>0.18</v>
      </c>
      <c r="K36" s="23">
        <v>0.08</v>
      </c>
      <c r="L36" s="23">
        <v>0.05</v>
      </c>
      <c r="M36" s="23">
        <v>1.38</v>
      </c>
      <c r="N36" s="23">
        <v>0.11</v>
      </c>
      <c r="O36" s="23">
        <v>1.38</v>
      </c>
      <c r="P36" s="17">
        <v>0.01</v>
      </c>
      <c r="Q36" s="17">
        <v>4.4000000000000004</v>
      </c>
      <c r="R36" s="17">
        <v>7.0000000000000007E-2</v>
      </c>
      <c r="S36" s="17">
        <v>0.28999999999999998</v>
      </c>
      <c r="U36" s="17">
        <v>61.96</v>
      </c>
      <c r="V36" s="17" t="s">
        <v>962</v>
      </c>
      <c r="W36" t="s">
        <v>644</v>
      </c>
      <c r="X36" t="s">
        <v>457</v>
      </c>
    </row>
    <row r="37" spans="1:24" x14ac:dyDescent="0.3">
      <c r="A37" s="17" t="s">
        <v>646</v>
      </c>
      <c r="B37" s="17"/>
      <c r="C37" s="5">
        <v>23.95</v>
      </c>
      <c r="D37" s="5">
        <v>47.77</v>
      </c>
      <c r="F37" s="5">
        <v>0.61</v>
      </c>
      <c r="G37" s="5">
        <v>0.15</v>
      </c>
      <c r="H37" s="5">
        <v>0.06</v>
      </c>
      <c r="I37" s="5">
        <v>0.32</v>
      </c>
      <c r="J37" s="5">
        <v>0.23</v>
      </c>
      <c r="K37" s="5">
        <v>0.04</v>
      </c>
      <c r="L37" s="5">
        <v>0.17</v>
      </c>
      <c r="M37" s="5">
        <v>1.78</v>
      </c>
      <c r="N37" s="5">
        <v>0.19</v>
      </c>
      <c r="O37" s="5">
        <v>1.92</v>
      </c>
      <c r="P37" s="17">
        <v>0.01</v>
      </c>
      <c r="Q37" s="17">
        <v>0.28999999999999998</v>
      </c>
      <c r="R37" s="17">
        <v>0.02</v>
      </c>
      <c r="S37" s="17">
        <v>0.39</v>
      </c>
      <c r="U37" s="17">
        <v>77.92</v>
      </c>
      <c r="V37" s="17" t="s">
        <v>962</v>
      </c>
      <c r="W37" t="s">
        <v>647</v>
      </c>
      <c r="X37" t="s">
        <v>457</v>
      </c>
    </row>
    <row r="38" spans="1:24" x14ac:dyDescent="0.3">
      <c r="A38" s="17" t="s">
        <v>648</v>
      </c>
      <c r="B38" s="17"/>
      <c r="C38" s="17">
        <v>24.05</v>
      </c>
      <c r="D38" s="17">
        <v>45.89</v>
      </c>
      <c r="F38" s="17">
        <v>0.51</v>
      </c>
      <c r="G38" s="17">
        <v>0.3</v>
      </c>
      <c r="H38" s="17">
        <v>0.05</v>
      </c>
      <c r="I38" s="17">
        <v>0.22</v>
      </c>
      <c r="J38" s="17">
        <v>0.22</v>
      </c>
      <c r="K38" s="17">
        <v>0.08</v>
      </c>
      <c r="L38" s="17">
        <v>0.15</v>
      </c>
      <c r="M38" s="17">
        <v>1.81</v>
      </c>
      <c r="N38" s="17">
        <v>0.17</v>
      </c>
      <c r="O38" s="17">
        <v>3.89</v>
      </c>
      <c r="P38" s="17">
        <v>-0.06</v>
      </c>
      <c r="Q38" s="17">
        <v>0.2</v>
      </c>
      <c r="R38" s="17">
        <v>0.03</v>
      </c>
      <c r="S38" s="17">
        <v>0.44</v>
      </c>
      <c r="U38" s="17">
        <v>78.02</v>
      </c>
      <c r="V38" s="17" t="s">
        <v>962</v>
      </c>
      <c r="W38" t="s">
        <v>647</v>
      </c>
      <c r="X38" t="s">
        <v>457</v>
      </c>
    </row>
    <row r="39" spans="1:24" x14ac:dyDescent="0.3">
      <c r="A39" s="17" t="s">
        <v>649</v>
      </c>
      <c r="B39" s="17"/>
      <c r="C39" s="17">
        <v>27.57</v>
      </c>
      <c r="D39" s="17">
        <v>29.88</v>
      </c>
      <c r="F39" s="17">
        <v>0.97</v>
      </c>
      <c r="G39" s="17">
        <v>0.49</v>
      </c>
      <c r="H39" s="17">
        <v>0.02</v>
      </c>
      <c r="I39" s="17">
        <v>0.08</v>
      </c>
      <c r="J39" s="17">
        <v>0.09</v>
      </c>
      <c r="K39" s="17">
        <v>0.06</v>
      </c>
      <c r="L39" s="17">
        <v>0.13</v>
      </c>
      <c r="M39" s="17">
        <v>1.43</v>
      </c>
      <c r="N39" s="17">
        <v>0.15</v>
      </c>
      <c r="O39" s="17">
        <v>7.86</v>
      </c>
      <c r="P39" s="17">
        <v>-0.03</v>
      </c>
      <c r="Q39" s="17">
        <v>0.25</v>
      </c>
      <c r="R39" s="17">
        <v>7.0000000000000007E-2</v>
      </c>
      <c r="S39" s="17">
        <v>0.55000000000000004</v>
      </c>
      <c r="U39" s="17">
        <v>69.61</v>
      </c>
      <c r="V39" s="17" t="s">
        <v>962</v>
      </c>
      <c r="W39" t="s">
        <v>647</v>
      </c>
      <c r="X39" t="s">
        <v>457</v>
      </c>
    </row>
    <row r="40" spans="1:24" x14ac:dyDescent="0.3">
      <c r="A40" s="2" t="s">
        <v>178</v>
      </c>
      <c r="B40" s="2"/>
      <c r="C40" s="4">
        <f>AVERAGE(C35:C39)</f>
        <v>26.507999999999999</v>
      </c>
      <c r="D40" s="4">
        <f t="shared" ref="D40:S40" si="6">AVERAGE(D35:D39)</f>
        <v>35.891999999999996</v>
      </c>
      <c r="E40" s="4"/>
      <c r="F40" s="4">
        <f t="shared" si="6"/>
        <v>0.57400000000000007</v>
      </c>
      <c r="G40" s="4">
        <f t="shared" si="6"/>
        <v>0.28399999999999997</v>
      </c>
      <c r="H40" s="4">
        <f t="shared" si="6"/>
        <v>4.9999999999999996E-2</v>
      </c>
      <c r="I40" s="4">
        <f t="shared" si="6"/>
        <v>0.186</v>
      </c>
      <c r="J40" s="4">
        <f t="shared" si="6"/>
        <v>0.182</v>
      </c>
      <c r="K40" s="4">
        <f t="shared" si="6"/>
        <v>6.2E-2</v>
      </c>
      <c r="L40" s="4">
        <f t="shared" si="6"/>
        <v>0.11600000000000002</v>
      </c>
      <c r="M40" s="4">
        <f t="shared" si="6"/>
        <v>1.5699999999999998</v>
      </c>
      <c r="N40" s="4">
        <f t="shared" si="6"/>
        <v>0.14799999999999999</v>
      </c>
      <c r="O40" s="4">
        <f t="shared" si="6"/>
        <v>3.3039999999999998</v>
      </c>
      <c r="P40" s="4">
        <f t="shared" si="6"/>
        <v>-1.3999999999999999E-2</v>
      </c>
      <c r="Q40" s="4">
        <f t="shared" si="6"/>
        <v>1.9099999999999997</v>
      </c>
      <c r="R40" s="4">
        <f t="shared" si="6"/>
        <v>4.4000000000000004E-2</v>
      </c>
      <c r="S40" s="4">
        <f t="shared" si="6"/>
        <v>0.41799999999999998</v>
      </c>
    </row>
    <row r="41" spans="1:24" x14ac:dyDescent="0.3">
      <c r="A41" s="3" t="s">
        <v>179</v>
      </c>
      <c r="B41" s="3"/>
      <c r="C41" s="5">
        <f>_xlfn.STDEV.S(C35:C39)</f>
        <v>2.321210890892941</v>
      </c>
      <c r="D41" s="5">
        <f t="shared" ref="D41:S41" si="7">_xlfn.STDEV.S(D35:D39)</f>
        <v>10.31183155409361</v>
      </c>
      <c r="E41" s="5"/>
      <c r="F41" s="5">
        <f t="shared" si="7"/>
        <v>0.24068651811017569</v>
      </c>
      <c r="G41" s="5">
        <f t="shared" si="7"/>
        <v>0.13903237033151669</v>
      </c>
      <c r="H41" s="5">
        <f t="shared" si="7"/>
        <v>1.7320508075688797E-2</v>
      </c>
      <c r="I41" s="5">
        <f t="shared" si="7"/>
        <v>8.9888820216976986E-2</v>
      </c>
      <c r="J41" s="5">
        <f t="shared" si="7"/>
        <v>5.5407580708780366E-2</v>
      </c>
      <c r="K41" s="5">
        <f t="shared" si="7"/>
        <v>1.7888543819998316E-2</v>
      </c>
      <c r="L41" s="5">
        <f t="shared" si="7"/>
        <v>4.9799598391954893E-2</v>
      </c>
      <c r="M41" s="5">
        <f t="shared" si="7"/>
        <v>0.2072438177606277</v>
      </c>
      <c r="N41" s="5">
        <f t="shared" si="7"/>
        <v>3.3466401061363116E-2</v>
      </c>
      <c r="O41" s="5">
        <f t="shared" si="7"/>
        <v>2.7423220088093228</v>
      </c>
      <c r="P41" s="5">
        <f t="shared" si="7"/>
        <v>3.0495901363953814E-2</v>
      </c>
      <c r="Q41" s="5">
        <f t="shared" si="7"/>
        <v>2.277838888069128</v>
      </c>
      <c r="R41" s="5">
        <f t="shared" si="7"/>
        <v>2.4083189157584579E-2</v>
      </c>
      <c r="S41" s="5">
        <f t="shared" si="7"/>
        <v>9.3648278147545547E-2</v>
      </c>
    </row>
    <row r="42" spans="1:24" x14ac:dyDescent="0.3">
      <c r="A42" s="17"/>
      <c r="B42" s="17"/>
      <c r="C42" s="17"/>
      <c r="D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17"/>
      <c r="V42" s="17"/>
    </row>
    <row r="44" spans="1:24" x14ac:dyDescent="0.3">
      <c r="A44" t="s">
        <v>1485</v>
      </c>
      <c r="C44">
        <v>52.95</v>
      </c>
      <c r="D44">
        <v>12.61</v>
      </c>
      <c r="G44">
        <v>-0.22</v>
      </c>
      <c r="H44">
        <v>0.21</v>
      </c>
      <c r="I44">
        <v>0.28999999999999998</v>
      </c>
      <c r="J44">
        <v>0.16</v>
      </c>
      <c r="K44">
        <v>0.02</v>
      </c>
      <c r="L44">
        <v>-0.6</v>
      </c>
      <c r="M44">
        <v>11.37</v>
      </c>
      <c r="O44">
        <v>1.98</v>
      </c>
      <c r="P44">
        <v>0</v>
      </c>
      <c r="Q44">
        <v>9.24</v>
      </c>
      <c r="R44">
        <v>0.25</v>
      </c>
      <c r="S44">
        <v>0.09</v>
      </c>
      <c r="T44">
        <v>0.75</v>
      </c>
      <c r="U44">
        <v>89.93</v>
      </c>
      <c r="V44" t="s">
        <v>963</v>
      </c>
      <c r="X44" t="s">
        <v>457</v>
      </c>
    </row>
    <row r="45" spans="1:24" x14ac:dyDescent="0.3">
      <c r="A45" t="s">
        <v>1486</v>
      </c>
      <c r="C45">
        <v>54.14</v>
      </c>
      <c r="D45">
        <v>10.83</v>
      </c>
      <c r="G45">
        <v>-0.2</v>
      </c>
      <c r="H45">
        <v>0.06</v>
      </c>
      <c r="I45">
        <v>0.13</v>
      </c>
      <c r="J45">
        <v>0.06</v>
      </c>
      <c r="K45">
        <v>-0.01</v>
      </c>
      <c r="L45">
        <v>-0.56000000000000005</v>
      </c>
      <c r="M45">
        <v>11.33</v>
      </c>
      <c r="O45">
        <v>1.33</v>
      </c>
      <c r="P45">
        <v>-0.13</v>
      </c>
      <c r="Q45">
        <v>5.68</v>
      </c>
      <c r="R45">
        <v>0.55000000000000004</v>
      </c>
      <c r="S45">
        <v>0.05</v>
      </c>
      <c r="T45">
        <v>0.82</v>
      </c>
      <c r="U45">
        <v>84.97</v>
      </c>
      <c r="V45" t="s">
        <v>963</v>
      </c>
      <c r="X45" t="s">
        <v>457</v>
      </c>
    </row>
    <row r="46" spans="1:24" x14ac:dyDescent="0.3">
      <c r="A46" t="s">
        <v>1492</v>
      </c>
      <c r="C46">
        <v>51.6</v>
      </c>
      <c r="D46">
        <v>12.52</v>
      </c>
      <c r="G46">
        <v>-0.27</v>
      </c>
      <c r="H46">
        <v>0.32</v>
      </c>
      <c r="I46">
        <v>0.27</v>
      </c>
      <c r="J46">
        <v>7.0000000000000007E-2</v>
      </c>
      <c r="K46">
        <v>0.03</v>
      </c>
      <c r="L46">
        <v>-0.71</v>
      </c>
      <c r="M46">
        <v>11.44</v>
      </c>
      <c r="O46">
        <v>1.44</v>
      </c>
      <c r="P46">
        <v>-0.02</v>
      </c>
      <c r="Q46">
        <v>8.68</v>
      </c>
      <c r="R46">
        <v>0.28999999999999998</v>
      </c>
      <c r="S46">
        <v>0.03</v>
      </c>
      <c r="T46">
        <v>0.76</v>
      </c>
      <c r="U46">
        <v>87.45</v>
      </c>
      <c r="V46" t="s">
        <v>963</v>
      </c>
      <c r="X46" t="s">
        <v>457</v>
      </c>
    </row>
    <row r="47" spans="1:24" x14ac:dyDescent="0.3">
      <c r="A47" t="s">
        <v>1494</v>
      </c>
      <c r="C47">
        <v>52.79</v>
      </c>
      <c r="D47">
        <v>12.67</v>
      </c>
      <c r="G47">
        <v>-0.21</v>
      </c>
      <c r="H47">
        <v>0.16</v>
      </c>
      <c r="I47">
        <v>0.25</v>
      </c>
      <c r="J47">
        <v>0.04</v>
      </c>
      <c r="K47">
        <v>0.01</v>
      </c>
      <c r="L47">
        <v>-0.61</v>
      </c>
      <c r="M47">
        <v>11.51</v>
      </c>
      <c r="O47">
        <v>1.7</v>
      </c>
      <c r="P47">
        <v>-0.02</v>
      </c>
      <c r="Q47">
        <v>7.66</v>
      </c>
      <c r="R47">
        <v>0.38</v>
      </c>
      <c r="S47">
        <v>0.05</v>
      </c>
      <c r="T47">
        <v>0.76</v>
      </c>
      <c r="U47">
        <v>87.98</v>
      </c>
      <c r="V47" t="s">
        <v>963</v>
      </c>
      <c r="X47" t="s">
        <v>457</v>
      </c>
    </row>
    <row r="48" spans="1:24" x14ac:dyDescent="0.3">
      <c r="A48" t="s">
        <v>1495</v>
      </c>
      <c r="C48">
        <v>53.11</v>
      </c>
      <c r="D48">
        <v>12.1</v>
      </c>
      <c r="G48">
        <v>-0.22</v>
      </c>
      <c r="H48">
        <v>0.17</v>
      </c>
      <c r="I48">
        <v>0.19</v>
      </c>
      <c r="J48">
        <v>0.1</v>
      </c>
      <c r="K48">
        <v>0</v>
      </c>
      <c r="L48">
        <v>-0.61</v>
      </c>
      <c r="M48">
        <v>11.4</v>
      </c>
      <c r="O48">
        <v>1.61</v>
      </c>
      <c r="P48">
        <v>-0.06</v>
      </c>
      <c r="Q48">
        <v>7.54</v>
      </c>
      <c r="R48">
        <v>0.42</v>
      </c>
      <c r="S48">
        <v>0.03</v>
      </c>
      <c r="T48">
        <v>0.79</v>
      </c>
      <c r="U48">
        <v>87.45</v>
      </c>
      <c r="V48" t="s">
        <v>963</v>
      </c>
      <c r="X48" t="s">
        <v>457</v>
      </c>
    </row>
    <row r="49" spans="1:24" x14ac:dyDescent="0.3">
      <c r="A49" t="s">
        <v>1496</v>
      </c>
      <c r="C49">
        <v>52.55</v>
      </c>
      <c r="D49">
        <v>12.38</v>
      </c>
      <c r="G49">
        <v>-0.25</v>
      </c>
      <c r="H49">
        <v>0.22</v>
      </c>
      <c r="I49">
        <v>0.26</v>
      </c>
      <c r="J49">
        <v>0.11</v>
      </c>
      <c r="K49">
        <v>0.01</v>
      </c>
      <c r="L49">
        <v>-0.59</v>
      </c>
      <c r="M49">
        <v>11.53</v>
      </c>
      <c r="O49">
        <v>1.72</v>
      </c>
      <c r="P49">
        <v>-0.06</v>
      </c>
      <c r="Q49">
        <v>8.52</v>
      </c>
      <c r="R49">
        <v>0.3</v>
      </c>
      <c r="S49">
        <v>7.0000000000000007E-2</v>
      </c>
      <c r="T49">
        <v>0.79</v>
      </c>
      <c r="U49">
        <v>88.46</v>
      </c>
      <c r="V49" t="s">
        <v>963</v>
      </c>
      <c r="X49" t="s">
        <v>457</v>
      </c>
    </row>
    <row r="50" spans="1:24" x14ac:dyDescent="0.3">
      <c r="A50" t="s">
        <v>1499</v>
      </c>
      <c r="C50">
        <v>52.25</v>
      </c>
      <c r="D50">
        <v>12.62</v>
      </c>
      <c r="G50">
        <v>-0.31</v>
      </c>
      <c r="H50">
        <v>0.39</v>
      </c>
      <c r="I50">
        <v>0.47</v>
      </c>
      <c r="J50">
        <v>0.06</v>
      </c>
      <c r="K50">
        <v>0.04</v>
      </c>
      <c r="L50">
        <v>-0.78</v>
      </c>
      <c r="M50">
        <v>11.56</v>
      </c>
      <c r="O50">
        <v>1.96</v>
      </c>
      <c r="P50">
        <v>-0.01</v>
      </c>
      <c r="Q50">
        <v>9.48</v>
      </c>
      <c r="R50">
        <v>0.45</v>
      </c>
      <c r="S50">
        <v>0.12</v>
      </c>
      <c r="T50">
        <v>0.74</v>
      </c>
      <c r="U50">
        <v>90.15</v>
      </c>
      <c r="V50" t="s">
        <v>963</v>
      </c>
      <c r="X50" t="s">
        <v>457</v>
      </c>
    </row>
    <row r="51" spans="1:24" x14ac:dyDescent="0.3">
      <c r="A51" t="s">
        <v>1500</v>
      </c>
      <c r="C51">
        <v>53.01</v>
      </c>
      <c r="D51">
        <v>12.78</v>
      </c>
      <c r="G51">
        <v>-0.26</v>
      </c>
      <c r="H51">
        <v>0.22</v>
      </c>
      <c r="I51">
        <v>0.24</v>
      </c>
      <c r="J51">
        <v>0.04</v>
      </c>
      <c r="K51">
        <v>0.04</v>
      </c>
      <c r="L51">
        <v>-0.64</v>
      </c>
      <c r="M51">
        <v>11.42</v>
      </c>
      <c r="O51">
        <v>2.12</v>
      </c>
      <c r="P51">
        <v>-0.03</v>
      </c>
      <c r="Q51">
        <v>8.51</v>
      </c>
      <c r="R51">
        <v>0.36</v>
      </c>
      <c r="S51">
        <v>0.1</v>
      </c>
      <c r="T51">
        <v>0.75</v>
      </c>
      <c r="U51">
        <v>89.59</v>
      </c>
      <c r="V51" t="s">
        <v>963</v>
      </c>
      <c r="X51" t="s">
        <v>457</v>
      </c>
    </row>
    <row r="52" spans="1:24" x14ac:dyDescent="0.3">
      <c r="A52" t="s">
        <v>1501</v>
      </c>
      <c r="C52">
        <v>52.67</v>
      </c>
      <c r="D52">
        <v>12.78</v>
      </c>
      <c r="G52">
        <v>-0.28000000000000003</v>
      </c>
      <c r="H52">
        <v>0.2</v>
      </c>
      <c r="I52">
        <v>0.25</v>
      </c>
      <c r="J52">
        <v>0.1</v>
      </c>
      <c r="K52">
        <v>0.01</v>
      </c>
      <c r="L52">
        <v>-0.69</v>
      </c>
      <c r="M52">
        <v>11.39</v>
      </c>
      <c r="O52">
        <v>1.88</v>
      </c>
      <c r="P52">
        <v>-0.02</v>
      </c>
      <c r="Q52">
        <v>8.6</v>
      </c>
      <c r="R52">
        <v>0.36</v>
      </c>
      <c r="S52">
        <v>0.09</v>
      </c>
      <c r="T52">
        <v>0.79</v>
      </c>
      <c r="U52">
        <v>89.11</v>
      </c>
      <c r="V52" t="s">
        <v>963</v>
      </c>
      <c r="X52" t="s">
        <v>457</v>
      </c>
    </row>
    <row r="53" spans="1:24" x14ac:dyDescent="0.3">
      <c r="A53" t="s">
        <v>1502</v>
      </c>
      <c r="C53">
        <v>52.34</v>
      </c>
      <c r="D53">
        <v>12.44</v>
      </c>
      <c r="G53">
        <v>-0.28999999999999998</v>
      </c>
      <c r="H53">
        <v>0.19</v>
      </c>
      <c r="I53">
        <v>0.25</v>
      </c>
      <c r="J53">
        <v>0.12</v>
      </c>
      <c r="K53">
        <v>0.04</v>
      </c>
      <c r="L53">
        <v>-0.61</v>
      </c>
      <c r="M53">
        <v>11.31</v>
      </c>
      <c r="O53">
        <v>2.31</v>
      </c>
      <c r="P53">
        <v>0</v>
      </c>
      <c r="Q53">
        <v>9.07</v>
      </c>
      <c r="R53">
        <v>0.36</v>
      </c>
      <c r="S53">
        <v>0.11</v>
      </c>
      <c r="T53">
        <v>0.79</v>
      </c>
      <c r="U53">
        <v>89.32</v>
      </c>
      <c r="V53" t="s">
        <v>963</v>
      </c>
      <c r="X53" t="s">
        <v>457</v>
      </c>
    </row>
    <row r="54" spans="1:24" x14ac:dyDescent="0.3">
      <c r="A54" t="s">
        <v>1503</v>
      </c>
      <c r="C54">
        <v>54.46</v>
      </c>
      <c r="D54">
        <v>12.72</v>
      </c>
      <c r="G54">
        <v>-0.26</v>
      </c>
      <c r="H54">
        <v>0.19</v>
      </c>
      <c r="I54">
        <v>0.26</v>
      </c>
      <c r="J54">
        <v>0.12</v>
      </c>
      <c r="K54">
        <v>0.01</v>
      </c>
      <c r="L54">
        <v>-0.55000000000000004</v>
      </c>
      <c r="M54">
        <v>11.61</v>
      </c>
      <c r="O54">
        <v>2.91</v>
      </c>
      <c r="P54">
        <v>-0.01</v>
      </c>
      <c r="Q54">
        <v>10.73</v>
      </c>
      <c r="R54">
        <v>0.36</v>
      </c>
      <c r="S54">
        <v>0.09</v>
      </c>
      <c r="T54">
        <v>0.77</v>
      </c>
      <c r="U54">
        <v>94.23</v>
      </c>
      <c r="V54" t="s">
        <v>963</v>
      </c>
      <c r="X54" t="s">
        <v>457</v>
      </c>
    </row>
    <row r="55" spans="1:24" x14ac:dyDescent="0.3">
      <c r="A55" t="s">
        <v>1504</v>
      </c>
      <c r="C55">
        <v>52.19</v>
      </c>
      <c r="D55">
        <v>12.57</v>
      </c>
      <c r="G55">
        <v>-0.21</v>
      </c>
      <c r="H55">
        <v>0.19</v>
      </c>
      <c r="I55">
        <v>0.24</v>
      </c>
      <c r="J55">
        <v>0.09</v>
      </c>
      <c r="K55">
        <v>0</v>
      </c>
      <c r="L55">
        <v>-0.54</v>
      </c>
      <c r="M55">
        <v>11.13</v>
      </c>
      <c r="O55">
        <v>2.27</v>
      </c>
      <c r="P55">
        <v>-0.01</v>
      </c>
      <c r="Q55">
        <v>8.9700000000000006</v>
      </c>
      <c r="R55">
        <v>0.38</v>
      </c>
      <c r="S55">
        <v>0.1</v>
      </c>
      <c r="T55">
        <v>0.76</v>
      </c>
      <c r="U55">
        <v>88.9</v>
      </c>
      <c r="V55" t="s">
        <v>963</v>
      </c>
      <c r="X55" t="s">
        <v>457</v>
      </c>
    </row>
    <row r="56" spans="1:24" x14ac:dyDescent="0.3">
      <c r="A56" t="s">
        <v>1505</v>
      </c>
      <c r="C56">
        <v>52.39</v>
      </c>
      <c r="D56">
        <v>12.27</v>
      </c>
      <c r="G56">
        <v>-0.2</v>
      </c>
      <c r="H56">
        <v>0.22</v>
      </c>
      <c r="I56">
        <v>0.22</v>
      </c>
      <c r="J56">
        <v>0.12</v>
      </c>
      <c r="K56">
        <v>0</v>
      </c>
      <c r="L56">
        <v>-0.59</v>
      </c>
      <c r="M56">
        <v>11.18</v>
      </c>
      <c r="O56">
        <v>2.14</v>
      </c>
      <c r="P56">
        <v>-0.03</v>
      </c>
      <c r="Q56">
        <v>9.3800000000000008</v>
      </c>
      <c r="R56">
        <v>0.36</v>
      </c>
      <c r="S56">
        <v>0.14000000000000001</v>
      </c>
      <c r="T56">
        <v>0.75</v>
      </c>
      <c r="U56">
        <v>89.17</v>
      </c>
      <c r="V56" t="s">
        <v>963</v>
      </c>
      <c r="X56" t="s">
        <v>457</v>
      </c>
    </row>
    <row r="57" spans="1:24" x14ac:dyDescent="0.3">
      <c r="A57" s="2" t="s">
        <v>178</v>
      </c>
      <c r="B57" s="2"/>
      <c r="C57" s="4">
        <f>AVERAGE(C44:C56)</f>
        <v>52.803846153846152</v>
      </c>
      <c r="D57" s="4">
        <f>AVERAGE(D44:D56)</f>
        <v>12.406923076923078</v>
      </c>
      <c r="E57" s="4"/>
      <c r="F57" s="4"/>
      <c r="G57" s="4">
        <f t="shared" ref="G57:M57" si="8">AVERAGE(G44:G56)</f>
        <v>-0.24461538461538465</v>
      </c>
      <c r="H57" s="4">
        <f t="shared" si="8"/>
        <v>0.21076923076923079</v>
      </c>
      <c r="I57" s="4">
        <f t="shared" si="8"/>
        <v>0.25538461538461538</v>
      </c>
      <c r="J57" s="4">
        <f t="shared" si="8"/>
        <v>9.1538461538461541E-2</v>
      </c>
      <c r="K57" s="4">
        <f t="shared" si="8"/>
        <v>1.5384615384615387E-2</v>
      </c>
      <c r="L57" s="4">
        <f t="shared" si="8"/>
        <v>-0.6215384615384616</v>
      </c>
      <c r="M57" s="4">
        <f t="shared" si="8"/>
        <v>11.39846153846154</v>
      </c>
      <c r="N57" s="4"/>
      <c r="O57" s="4">
        <f t="shared" ref="O57:U57" si="9">AVERAGE(O44:O56)</f>
        <v>1.9515384615384617</v>
      </c>
      <c r="P57" s="4">
        <f t="shared" si="9"/>
        <v>-3.0769230769230771E-2</v>
      </c>
      <c r="Q57" s="4">
        <f t="shared" si="9"/>
        <v>8.620000000000001</v>
      </c>
      <c r="R57" s="4">
        <f t="shared" si="9"/>
        <v>0.3707692307692308</v>
      </c>
      <c r="S57" s="4">
        <f t="shared" si="9"/>
        <v>8.230769230769229E-2</v>
      </c>
      <c r="T57" s="4">
        <f t="shared" si="9"/>
        <v>0.77076923076923076</v>
      </c>
      <c r="U57" s="4">
        <f t="shared" si="9"/>
        <v>88.977692307692323</v>
      </c>
    </row>
    <row r="58" spans="1:24" x14ac:dyDescent="0.3">
      <c r="A58" s="3" t="s">
        <v>179</v>
      </c>
      <c r="B58" s="3"/>
      <c r="C58" s="5">
        <f>_xlfn.STDEV.S(C44:C56)</f>
        <v>0.77928961733896329</v>
      </c>
      <c r="D58" s="5">
        <f>_xlfn.STDEV.S(D44:D56)</f>
        <v>0.51422084450465133</v>
      </c>
      <c r="E58" s="5"/>
      <c r="F58" s="5"/>
      <c r="G58" s="5">
        <f t="shared" ref="G58:M58" si="10">_xlfn.STDEV.S(G44:G56)</f>
        <v>3.6881654114971296E-2</v>
      </c>
      <c r="H58" s="5">
        <f t="shared" si="10"/>
        <v>7.7831178249415642E-2</v>
      </c>
      <c r="I58" s="5">
        <f t="shared" si="10"/>
        <v>7.6006072631883026E-2</v>
      </c>
      <c r="J58" s="5">
        <f t="shared" si="10"/>
        <v>3.5787836352163441E-2</v>
      </c>
      <c r="K58" s="5">
        <f t="shared" si="10"/>
        <v>1.7134460703206962E-2</v>
      </c>
      <c r="L58" s="5">
        <f t="shared" si="10"/>
        <v>6.8537842812827682E-2</v>
      </c>
      <c r="M58" s="5">
        <f t="shared" si="10"/>
        <v>0.14022875084697328</v>
      </c>
      <c r="N58" s="5"/>
      <c r="O58" s="5">
        <f t="shared" ref="O58:U58" si="11">_xlfn.STDEV.S(O44:O56)</f>
        <v>0.41832694856706931</v>
      </c>
      <c r="P58" s="5">
        <f t="shared" si="11"/>
        <v>3.5463957868409272E-2</v>
      </c>
      <c r="Q58" s="5">
        <f t="shared" si="11"/>
        <v>1.198485154962984</v>
      </c>
      <c r="R58" s="5">
        <f t="shared" si="11"/>
        <v>7.5106761619880835E-2</v>
      </c>
      <c r="S58" s="5">
        <f t="shared" si="11"/>
        <v>3.4194016570604453E-2</v>
      </c>
      <c r="T58" s="5">
        <f t="shared" si="11"/>
        <v>2.3259957889593032E-2</v>
      </c>
      <c r="U58" s="5">
        <f t="shared" si="11"/>
        <v>2.0899208671069909</v>
      </c>
    </row>
    <row r="60" spans="1:24" x14ac:dyDescent="0.3">
      <c r="A60" t="s">
        <v>1493</v>
      </c>
      <c r="C60">
        <v>47.44</v>
      </c>
      <c r="D60">
        <v>6.75</v>
      </c>
      <c r="G60">
        <v>-0.16</v>
      </c>
      <c r="H60">
        <v>0.11</v>
      </c>
      <c r="I60">
        <v>-0.01</v>
      </c>
      <c r="J60">
        <v>0.03</v>
      </c>
      <c r="K60">
        <v>0.04</v>
      </c>
      <c r="L60">
        <v>-0.74</v>
      </c>
      <c r="M60">
        <v>9.19</v>
      </c>
      <c r="O60">
        <v>1.67</v>
      </c>
      <c r="P60">
        <v>-0.28999999999999998</v>
      </c>
      <c r="Q60">
        <v>5.1100000000000003</v>
      </c>
      <c r="R60" s="65">
        <v>0.95</v>
      </c>
      <c r="S60">
        <v>-0.04</v>
      </c>
      <c r="T60">
        <v>0.78</v>
      </c>
      <c r="U60">
        <v>72.069999999999993</v>
      </c>
      <c r="V60" t="s">
        <v>963</v>
      </c>
      <c r="X60" t="s">
        <v>457</v>
      </c>
    </row>
    <row r="62" spans="1:24" x14ac:dyDescent="0.3">
      <c r="A62" t="s">
        <v>1487</v>
      </c>
      <c r="B62">
        <v>6.46</v>
      </c>
      <c r="C62">
        <v>42.37</v>
      </c>
      <c r="D62">
        <v>22.46</v>
      </c>
      <c r="F62">
        <v>0.02</v>
      </c>
      <c r="G62">
        <v>-0.46</v>
      </c>
      <c r="H62">
        <v>0.05</v>
      </c>
      <c r="I62">
        <v>-0.04</v>
      </c>
      <c r="K62">
        <v>0.01</v>
      </c>
      <c r="L62">
        <v>0.06</v>
      </c>
      <c r="M62">
        <v>11.32</v>
      </c>
      <c r="N62">
        <v>0.4</v>
      </c>
      <c r="O62">
        <v>0.34</v>
      </c>
      <c r="P62">
        <v>-0.11</v>
      </c>
      <c r="Q62">
        <v>1.43</v>
      </c>
      <c r="R62">
        <v>0.4</v>
      </c>
      <c r="S62">
        <v>0.12</v>
      </c>
      <c r="U62">
        <v>85.46</v>
      </c>
      <c r="V62" s="17" t="s">
        <v>962</v>
      </c>
      <c r="X62" t="s">
        <v>457</v>
      </c>
    </row>
    <row r="63" spans="1:24" x14ac:dyDescent="0.3">
      <c r="A63" t="s">
        <v>1488</v>
      </c>
      <c r="B63">
        <v>5.35</v>
      </c>
      <c r="C63">
        <v>36.46</v>
      </c>
      <c r="D63">
        <v>19.489999999999998</v>
      </c>
      <c r="F63">
        <v>0.37</v>
      </c>
      <c r="G63">
        <v>-0.28999999999999998</v>
      </c>
      <c r="H63">
        <v>0.04</v>
      </c>
      <c r="I63">
        <v>0</v>
      </c>
      <c r="K63">
        <v>0.03</v>
      </c>
      <c r="L63">
        <v>0.05</v>
      </c>
      <c r="M63">
        <v>15.45</v>
      </c>
      <c r="N63">
        <v>0.28999999999999998</v>
      </c>
      <c r="O63">
        <v>0.22</v>
      </c>
      <c r="P63">
        <v>-0.18</v>
      </c>
      <c r="Q63">
        <v>1.43</v>
      </c>
      <c r="R63">
        <v>0.35</v>
      </c>
      <c r="S63">
        <v>2</v>
      </c>
      <c r="U63">
        <v>81.53</v>
      </c>
      <c r="V63" s="17" t="s">
        <v>962</v>
      </c>
      <c r="X63" t="s">
        <v>457</v>
      </c>
    </row>
    <row r="64" spans="1:24" x14ac:dyDescent="0.3">
      <c r="A64" t="s">
        <v>1498</v>
      </c>
      <c r="B64">
        <v>11.73</v>
      </c>
      <c r="C64">
        <v>38.159999999999997</v>
      </c>
      <c r="D64">
        <v>20.440000000000001</v>
      </c>
      <c r="F64">
        <v>0.28999999999999998</v>
      </c>
      <c r="G64">
        <v>-0.34</v>
      </c>
      <c r="H64">
        <v>0.05</v>
      </c>
      <c r="I64">
        <v>-0.05</v>
      </c>
      <c r="K64">
        <v>0.02</v>
      </c>
      <c r="L64">
        <v>0.01</v>
      </c>
      <c r="M64">
        <v>12.24</v>
      </c>
      <c r="N64">
        <v>0.26</v>
      </c>
      <c r="O64">
        <v>0.22</v>
      </c>
      <c r="P64">
        <v>-0.21</v>
      </c>
      <c r="Q64">
        <v>1.98</v>
      </c>
      <c r="R64">
        <v>0.24</v>
      </c>
      <c r="S64">
        <v>0.24</v>
      </c>
      <c r="U64">
        <v>85.88</v>
      </c>
      <c r="V64" s="17" t="s">
        <v>962</v>
      </c>
      <c r="X64" t="s">
        <v>457</v>
      </c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pane ySplit="1" topLeftCell="A2" activePane="bottomLeft" state="frozen"/>
      <selection pane="bottomLeft" activeCell="J27" sqref="J27"/>
    </sheetView>
  </sheetViews>
  <sheetFormatPr defaultColWidth="9.109375" defaultRowHeight="14.4" x14ac:dyDescent="0.3"/>
  <cols>
    <col min="1" max="1" width="18.6640625" style="1" bestFit="1" customWidth="1"/>
    <col min="2" max="2" width="9.44140625" style="1" bestFit="1" customWidth="1"/>
    <col min="3" max="3" width="9.33203125" style="1" bestFit="1" customWidth="1"/>
    <col min="4" max="4" width="9.44140625" style="1" bestFit="1" customWidth="1"/>
    <col min="5" max="5" width="9.33203125" style="1" bestFit="1" customWidth="1"/>
    <col min="6" max="6" width="9.44140625" style="1" bestFit="1" customWidth="1"/>
    <col min="7" max="7" width="9.33203125" style="1" bestFit="1" customWidth="1"/>
    <col min="8" max="8" width="9.44140625" style="1" bestFit="1" customWidth="1"/>
    <col min="9" max="10" width="9.33203125" style="1" bestFit="1" customWidth="1"/>
    <col min="11" max="12" width="9.44140625" style="1" bestFit="1" customWidth="1"/>
    <col min="13" max="13" width="9.33203125" style="1" bestFit="1" customWidth="1"/>
    <col min="14" max="14" width="6.5546875" style="1" bestFit="1" customWidth="1"/>
    <col min="15" max="15" width="9.109375" style="1"/>
    <col min="16" max="16" width="8.5546875" style="1" bestFit="1" customWidth="1"/>
    <col min="17" max="17" width="11" style="1" bestFit="1" customWidth="1"/>
    <col min="18" max="18" width="27.6640625" style="1" bestFit="1" customWidth="1"/>
    <col min="19" max="19" width="41.33203125" style="1" bestFit="1" customWidth="1"/>
    <col min="20" max="16384" width="9.109375" style="1"/>
  </cols>
  <sheetData>
    <row r="1" spans="1:20" x14ac:dyDescent="0.3">
      <c r="A1" s="11" t="s">
        <v>16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9</v>
      </c>
      <c r="P1" s="11" t="s">
        <v>14</v>
      </c>
      <c r="Q1" s="11" t="s">
        <v>451</v>
      </c>
      <c r="R1" s="11" t="s">
        <v>453</v>
      </c>
      <c r="S1" s="11" t="s">
        <v>17</v>
      </c>
      <c r="T1" s="11" t="s">
        <v>441</v>
      </c>
    </row>
    <row r="2" spans="1:20" x14ac:dyDescent="0.3">
      <c r="A2" s="1" t="s">
        <v>205</v>
      </c>
      <c r="B2" s="1">
        <v>59.08</v>
      </c>
      <c r="C2" s="1">
        <v>0.7</v>
      </c>
      <c r="D2" s="1">
        <v>11.53</v>
      </c>
      <c r="E2" s="1">
        <v>0.19</v>
      </c>
      <c r="F2" s="1">
        <v>0.91</v>
      </c>
      <c r="G2" s="1">
        <v>0.62</v>
      </c>
      <c r="H2" s="1">
        <v>12.59</v>
      </c>
      <c r="K2" s="1">
        <v>9.4600000000000009</v>
      </c>
      <c r="L2" s="1">
        <v>3.89</v>
      </c>
      <c r="M2" s="1">
        <v>0.05</v>
      </c>
      <c r="N2" s="1">
        <v>0.04</v>
      </c>
      <c r="O2" s="1">
        <v>2.1</v>
      </c>
      <c r="P2" s="1">
        <v>101.14</v>
      </c>
      <c r="Q2" s="1" t="s">
        <v>175</v>
      </c>
      <c r="R2" s="1" t="s">
        <v>880</v>
      </c>
      <c r="S2" s="1" t="s">
        <v>206</v>
      </c>
      <c r="T2" s="1" t="s">
        <v>442</v>
      </c>
    </row>
    <row r="3" spans="1:20" x14ac:dyDescent="0.3">
      <c r="A3" s="1" t="s">
        <v>219</v>
      </c>
      <c r="B3" s="1">
        <v>57.32</v>
      </c>
      <c r="C3" s="1">
        <v>1.0900000000000001</v>
      </c>
      <c r="D3" s="1">
        <v>11.69</v>
      </c>
      <c r="E3" s="1">
        <v>0.44</v>
      </c>
      <c r="F3" s="1">
        <v>0.47</v>
      </c>
      <c r="G3" s="1">
        <v>1.49</v>
      </c>
      <c r="H3" s="1">
        <v>13.79</v>
      </c>
      <c r="K3" s="1">
        <v>3.92</v>
      </c>
      <c r="L3" s="1">
        <v>9.02</v>
      </c>
      <c r="M3" s="1">
        <v>0.46</v>
      </c>
      <c r="N3" s="1">
        <v>0</v>
      </c>
      <c r="O3" s="1">
        <v>1.87</v>
      </c>
      <c r="P3" s="1">
        <v>101.55</v>
      </c>
      <c r="Q3" s="1" t="s">
        <v>175</v>
      </c>
      <c r="R3" s="1" t="s">
        <v>879</v>
      </c>
      <c r="S3" s="1" t="s">
        <v>220</v>
      </c>
      <c r="T3" s="1" t="s">
        <v>442</v>
      </c>
    </row>
    <row r="4" spans="1:20" x14ac:dyDescent="0.3">
      <c r="A4" s="1" t="s">
        <v>209</v>
      </c>
      <c r="B4" s="1">
        <v>56.33</v>
      </c>
      <c r="C4" s="1">
        <v>0.39</v>
      </c>
      <c r="D4" s="1">
        <v>7.94</v>
      </c>
      <c r="E4" s="1">
        <v>0.56000000000000005</v>
      </c>
      <c r="F4" s="1">
        <v>0.43</v>
      </c>
      <c r="G4" s="1">
        <v>2.4700000000000002</v>
      </c>
      <c r="H4" s="1">
        <v>17.350000000000001</v>
      </c>
      <c r="K4" s="1">
        <v>5.07</v>
      </c>
      <c r="L4" s="1">
        <v>7.57</v>
      </c>
      <c r="M4" s="1">
        <v>0.39</v>
      </c>
      <c r="N4" s="1">
        <v>0.01</v>
      </c>
      <c r="O4" s="1">
        <v>1.82</v>
      </c>
      <c r="P4" s="1">
        <v>100.33</v>
      </c>
      <c r="Q4" s="1" t="s">
        <v>175</v>
      </c>
      <c r="R4" s="1" t="s">
        <v>879</v>
      </c>
      <c r="S4" s="1" t="s">
        <v>210</v>
      </c>
      <c r="T4" s="1" t="s">
        <v>442</v>
      </c>
    </row>
    <row r="5" spans="1:20" x14ac:dyDescent="0.3">
      <c r="A5" s="1" t="s">
        <v>213</v>
      </c>
      <c r="B5" s="1">
        <v>58.62</v>
      </c>
      <c r="D5" s="1">
        <v>23.14</v>
      </c>
      <c r="F5" s="1">
        <v>0.13</v>
      </c>
      <c r="H5" s="1">
        <v>0.08</v>
      </c>
      <c r="I5" s="1">
        <v>0.06</v>
      </c>
      <c r="J5" s="1">
        <v>0.01</v>
      </c>
      <c r="K5" s="1">
        <v>7.83</v>
      </c>
      <c r="L5" s="1">
        <v>7.89</v>
      </c>
      <c r="P5" s="1">
        <v>97.76</v>
      </c>
      <c r="S5" s="1" t="s">
        <v>214</v>
      </c>
      <c r="T5" s="1" t="s">
        <v>442</v>
      </c>
    </row>
    <row r="7" spans="1:20" x14ac:dyDescent="0.3">
      <c r="A7" s="1" t="s">
        <v>271</v>
      </c>
      <c r="B7" s="6">
        <v>50.51</v>
      </c>
      <c r="D7" s="6">
        <v>30.87</v>
      </c>
      <c r="F7" s="6">
        <v>1.96</v>
      </c>
      <c r="H7" s="6">
        <v>0.61</v>
      </c>
      <c r="I7" s="6">
        <v>0.03</v>
      </c>
      <c r="J7" s="6">
        <v>0.01</v>
      </c>
      <c r="K7" s="6">
        <v>7.44</v>
      </c>
      <c r="L7" s="6">
        <v>0.14000000000000001</v>
      </c>
      <c r="P7" s="1">
        <v>91.56</v>
      </c>
      <c r="S7" s="1" t="s">
        <v>272</v>
      </c>
      <c r="T7" s="1" t="s">
        <v>443</v>
      </c>
    </row>
    <row r="8" spans="1:20" x14ac:dyDescent="0.3">
      <c r="A8" s="1" t="s">
        <v>263</v>
      </c>
      <c r="B8" s="1">
        <v>61.09</v>
      </c>
      <c r="D8" s="1">
        <v>23.89</v>
      </c>
      <c r="F8" s="1">
        <v>1.05</v>
      </c>
      <c r="H8" s="1">
        <v>0.36</v>
      </c>
      <c r="I8" s="1">
        <v>0.02</v>
      </c>
      <c r="J8" s="1">
        <v>0.04</v>
      </c>
      <c r="K8" s="1">
        <v>5.78</v>
      </c>
      <c r="L8" s="1">
        <v>4.51</v>
      </c>
      <c r="P8" s="1">
        <v>96.74</v>
      </c>
      <c r="S8" s="1" t="s">
        <v>264</v>
      </c>
      <c r="T8" s="1" t="s">
        <v>443</v>
      </c>
    </row>
    <row r="10" spans="1:20" x14ac:dyDescent="0.3">
      <c r="A10" s="1" t="s">
        <v>323</v>
      </c>
      <c r="B10" s="6">
        <v>54.53</v>
      </c>
      <c r="C10" s="6"/>
      <c r="D10" s="6">
        <v>3.81</v>
      </c>
      <c r="E10" s="6"/>
      <c r="F10" s="6">
        <v>1.66</v>
      </c>
      <c r="G10" s="6"/>
      <c r="H10" s="6">
        <v>22.04</v>
      </c>
      <c r="I10" s="6">
        <v>0</v>
      </c>
      <c r="J10" s="6">
        <v>-0.26</v>
      </c>
      <c r="K10" s="6">
        <v>11.01</v>
      </c>
      <c r="L10" s="6">
        <v>2.21</v>
      </c>
      <c r="M10" s="6"/>
      <c r="N10" s="6"/>
      <c r="O10" s="6"/>
      <c r="P10" s="1">
        <v>95.26</v>
      </c>
      <c r="Q10" s="1" t="s">
        <v>176</v>
      </c>
      <c r="R10" s="1" t="s">
        <v>881</v>
      </c>
      <c r="S10" s="1" t="s">
        <v>324</v>
      </c>
      <c r="T10" s="1" t="s">
        <v>445</v>
      </c>
    </row>
    <row r="11" spans="1:20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20" x14ac:dyDescent="0.3">
      <c r="A12" s="1" t="s">
        <v>333</v>
      </c>
      <c r="B12" s="6">
        <v>39.130000000000003</v>
      </c>
      <c r="C12" s="6"/>
      <c r="D12" s="6">
        <v>43.04</v>
      </c>
      <c r="E12" s="6"/>
      <c r="F12" s="6">
        <v>0.4</v>
      </c>
      <c r="G12" s="6"/>
      <c r="H12" s="6">
        <v>2.35</v>
      </c>
      <c r="I12" s="6">
        <v>0.01</v>
      </c>
      <c r="J12" s="6">
        <v>-0.02</v>
      </c>
      <c r="K12" s="6">
        <v>3.83</v>
      </c>
      <c r="L12" s="6">
        <v>0.21</v>
      </c>
      <c r="M12" s="6"/>
      <c r="N12" s="6"/>
      <c r="O12" s="6"/>
      <c r="P12" s="1">
        <v>88.97</v>
      </c>
      <c r="Q12" s="1" t="s">
        <v>176</v>
      </c>
      <c r="S12" s="1" t="s">
        <v>334</v>
      </c>
      <c r="T12" s="1" t="s">
        <v>445</v>
      </c>
    </row>
    <row r="14" spans="1:20" x14ac:dyDescent="0.3">
      <c r="A14" s="1" t="s">
        <v>351</v>
      </c>
      <c r="B14" s="6">
        <v>51.34</v>
      </c>
      <c r="C14" s="6"/>
      <c r="D14" s="6">
        <v>6.67</v>
      </c>
      <c r="E14" s="6"/>
      <c r="F14" s="6">
        <v>9.57</v>
      </c>
      <c r="G14" s="6"/>
      <c r="H14" s="6">
        <v>19.32</v>
      </c>
      <c r="I14" s="6">
        <v>0.03</v>
      </c>
      <c r="J14" s="6">
        <v>-0.09</v>
      </c>
      <c r="K14" s="6">
        <v>8.2799999999999994</v>
      </c>
      <c r="L14" s="6">
        <v>0.82</v>
      </c>
      <c r="M14" s="6"/>
      <c r="N14" s="6"/>
      <c r="O14" s="6"/>
      <c r="P14" s="6">
        <v>96.03</v>
      </c>
      <c r="Q14" s="1" t="s">
        <v>176</v>
      </c>
      <c r="R14" s="1" t="s">
        <v>882</v>
      </c>
      <c r="S14" s="1" t="s">
        <v>352</v>
      </c>
      <c r="T14" s="1" t="s">
        <v>445</v>
      </c>
    </row>
    <row r="17" spans="1:20" customFormat="1" x14ac:dyDescent="0.3">
      <c r="A17" t="s">
        <v>1521</v>
      </c>
      <c r="B17">
        <v>50.34</v>
      </c>
      <c r="C17">
        <v>-0.01</v>
      </c>
      <c r="D17">
        <v>23.69</v>
      </c>
      <c r="E17">
        <v>0.05</v>
      </c>
      <c r="F17">
        <v>1.62</v>
      </c>
      <c r="G17">
        <v>0.7</v>
      </c>
      <c r="H17">
        <v>1.1200000000000001</v>
      </c>
      <c r="I17" s="1"/>
      <c r="J17" s="1"/>
      <c r="K17">
        <v>11.61</v>
      </c>
      <c r="L17">
        <v>0.18</v>
      </c>
      <c r="M17">
        <v>0.04</v>
      </c>
      <c r="N17">
        <v>0</v>
      </c>
      <c r="O17" s="1"/>
      <c r="P17">
        <v>89.47</v>
      </c>
      <c r="R17" t="s">
        <v>1522</v>
      </c>
      <c r="S17" t="s">
        <v>1448</v>
      </c>
      <c r="T17" s="1"/>
    </row>
    <row r="18" spans="1:20" customFormat="1" x14ac:dyDescent="0.3">
      <c r="A18" t="s">
        <v>1514</v>
      </c>
      <c r="B18">
        <v>53.53</v>
      </c>
      <c r="C18">
        <v>0.01</v>
      </c>
      <c r="D18">
        <v>0.17</v>
      </c>
      <c r="E18">
        <v>-0.04</v>
      </c>
      <c r="F18">
        <v>33.89</v>
      </c>
      <c r="G18">
        <v>-0.01</v>
      </c>
      <c r="H18">
        <v>0.08</v>
      </c>
      <c r="I18" s="1"/>
      <c r="J18" s="1"/>
      <c r="K18">
        <v>8.89</v>
      </c>
      <c r="L18">
        <v>0.02</v>
      </c>
      <c r="M18">
        <v>7.0000000000000007E-2</v>
      </c>
      <c r="N18">
        <v>0</v>
      </c>
      <c r="O18" s="1"/>
      <c r="P18">
        <v>96.68</v>
      </c>
      <c r="R18" t="s">
        <v>1523</v>
      </c>
      <c r="S18" t="s">
        <v>1465</v>
      </c>
      <c r="T18" s="1"/>
    </row>
    <row r="19" spans="1:20" customFormat="1" x14ac:dyDescent="0.3">
      <c r="A19" t="s">
        <v>1515</v>
      </c>
      <c r="B19">
        <v>52.13</v>
      </c>
      <c r="C19">
        <v>0.03</v>
      </c>
      <c r="D19">
        <v>0.45</v>
      </c>
      <c r="E19">
        <v>0.02</v>
      </c>
      <c r="F19">
        <v>32.909999999999997</v>
      </c>
      <c r="G19">
        <v>0.02</v>
      </c>
      <c r="H19">
        <v>0.15</v>
      </c>
      <c r="I19" s="1"/>
      <c r="J19" s="1"/>
      <c r="K19">
        <v>8.6199999999999992</v>
      </c>
      <c r="L19">
        <v>0.01</v>
      </c>
      <c r="M19">
        <v>7.0000000000000007E-2</v>
      </c>
      <c r="N19">
        <v>0.01</v>
      </c>
      <c r="O19" s="1"/>
      <c r="P19">
        <v>94.44</v>
      </c>
      <c r="R19" t="s">
        <v>1523</v>
      </c>
      <c r="S19" t="s">
        <v>1466</v>
      </c>
      <c r="T19" s="1"/>
    </row>
    <row r="20" spans="1:20" customFormat="1" x14ac:dyDescent="0.3">
      <c r="A20" t="s">
        <v>1516</v>
      </c>
      <c r="B20">
        <v>53.47</v>
      </c>
      <c r="C20">
        <v>0.04</v>
      </c>
      <c r="D20">
        <v>0.03</v>
      </c>
      <c r="E20">
        <v>0</v>
      </c>
      <c r="F20">
        <v>29.8</v>
      </c>
      <c r="G20">
        <v>0.03</v>
      </c>
      <c r="H20">
        <v>0.5</v>
      </c>
      <c r="I20" s="1"/>
      <c r="J20" s="1"/>
      <c r="K20">
        <v>10.47</v>
      </c>
      <c r="L20">
        <v>0.01</v>
      </c>
      <c r="M20">
        <v>7.0000000000000007E-2</v>
      </c>
      <c r="N20">
        <v>0</v>
      </c>
      <c r="O20" s="1"/>
      <c r="P20">
        <v>94.44</v>
      </c>
      <c r="R20" t="s">
        <v>1523</v>
      </c>
      <c r="S20" t="s">
        <v>1467</v>
      </c>
      <c r="T20" s="1"/>
    </row>
    <row r="21" spans="1:20" customFormat="1" x14ac:dyDescent="0.3">
      <c r="A21" t="s">
        <v>1517</v>
      </c>
      <c r="B21">
        <v>62.88</v>
      </c>
      <c r="C21">
        <v>-0.06</v>
      </c>
      <c r="D21">
        <v>0.33</v>
      </c>
      <c r="E21">
        <v>-0.05</v>
      </c>
      <c r="F21">
        <v>40.549999999999997</v>
      </c>
      <c r="G21">
        <v>-0.03</v>
      </c>
      <c r="H21">
        <v>0.01</v>
      </c>
      <c r="I21" s="1"/>
      <c r="J21" s="1"/>
      <c r="K21">
        <v>10.85</v>
      </c>
      <c r="L21">
        <v>0</v>
      </c>
      <c r="M21">
        <v>0.04</v>
      </c>
      <c r="N21">
        <v>0.01</v>
      </c>
      <c r="O21" s="1"/>
      <c r="P21">
        <v>114.72</v>
      </c>
      <c r="R21" t="s">
        <v>1523</v>
      </c>
      <c r="S21" t="s">
        <v>1468</v>
      </c>
      <c r="T21" s="1"/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workbookViewId="0">
      <pane ySplit="1" topLeftCell="A65" activePane="bottomLeft" state="frozen"/>
      <selection pane="bottomLeft" activeCell="A137" sqref="A137:XFD145"/>
    </sheetView>
  </sheetViews>
  <sheetFormatPr defaultRowHeight="14.4" x14ac:dyDescent="0.3"/>
  <cols>
    <col min="1" max="1" width="18.6640625" bestFit="1" customWidth="1"/>
    <col min="11" max="11" width="11" customWidth="1"/>
    <col min="12" max="12" width="11" bestFit="1" customWidth="1"/>
    <col min="13" max="14" width="7" bestFit="1" customWidth="1"/>
    <col min="17" max="17" width="15.44140625" bestFit="1" customWidth="1"/>
    <col min="18" max="18" width="24.6640625" bestFit="1" customWidth="1"/>
    <col min="19" max="19" width="41.33203125" bestFit="1" customWidth="1"/>
  </cols>
  <sheetData>
    <row r="1" spans="1:19" s="1" customFormat="1" x14ac:dyDescent="0.3">
      <c r="A1" s="11" t="s">
        <v>16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9</v>
      </c>
      <c r="P1" s="11" t="s">
        <v>14</v>
      </c>
      <c r="Q1" s="11" t="s">
        <v>453</v>
      </c>
      <c r="R1" s="11" t="s">
        <v>441</v>
      </c>
      <c r="S1" s="11" t="s">
        <v>17</v>
      </c>
    </row>
    <row r="2" spans="1:19" s="21" customFormat="1" x14ac:dyDescent="0.3">
      <c r="A2" s="21" t="s">
        <v>801</v>
      </c>
      <c r="B2" s="22">
        <v>54.597649692221601</v>
      </c>
      <c r="D2" s="22">
        <v>23.673568364111173</v>
      </c>
      <c r="F2" s="22">
        <v>8.5804887147920162E-3</v>
      </c>
      <c r="H2" s="22">
        <v>0.27457563887334452</v>
      </c>
      <c r="I2" s="22">
        <v>-8.5804887147920162E-3</v>
      </c>
      <c r="J2" s="22">
        <v>-8.5804887147920162E-3</v>
      </c>
      <c r="K2" s="22">
        <v>13.222533109494499</v>
      </c>
      <c r="L2" s="22">
        <v>0.2145122178698004</v>
      </c>
      <c r="M2" s="54"/>
      <c r="P2" s="21">
        <v>107.22</v>
      </c>
      <c r="Q2" s="21" t="s">
        <v>583</v>
      </c>
      <c r="S2" s="21" t="s">
        <v>802</v>
      </c>
    </row>
    <row r="3" spans="1:19" x14ac:dyDescent="0.3">
      <c r="A3" t="s">
        <v>803</v>
      </c>
      <c r="B3">
        <v>55.02</v>
      </c>
      <c r="D3">
        <v>22.79</v>
      </c>
      <c r="F3">
        <v>0.01</v>
      </c>
      <c r="H3">
        <v>0.39</v>
      </c>
      <c r="I3">
        <v>0.03</v>
      </c>
      <c r="J3">
        <v>0.01</v>
      </c>
      <c r="K3">
        <v>13.09</v>
      </c>
      <c r="L3">
        <v>0.22</v>
      </c>
      <c r="P3">
        <v>91.55</v>
      </c>
      <c r="Q3" t="s">
        <v>583</v>
      </c>
      <c r="R3" t="s">
        <v>1015</v>
      </c>
      <c r="S3" t="s">
        <v>804</v>
      </c>
    </row>
    <row r="4" spans="1:19" x14ac:dyDescent="0.3">
      <c r="A4" t="s">
        <v>799</v>
      </c>
      <c r="B4">
        <v>54.09</v>
      </c>
      <c r="D4">
        <v>22.97</v>
      </c>
      <c r="F4">
        <v>0</v>
      </c>
      <c r="H4">
        <v>0.36</v>
      </c>
      <c r="I4">
        <v>0.02</v>
      </c>
      <c r="J4">
        <v>0.01</v>
      </c>
      <c r="K4">
        <v>12.89</v>
      </c>
      <c r="L4">
        <v>0.22</v>
      </c>
      <c r="P4">
        <v>90.57</v>
      </c>
      <c r="Q4" t="s">
        <v>583</v>
      </c>
      <c r="R4" t="s">
        <v>1015</v>
      </c>
      <c r="S4" t="s">
        <v>800</v>
      </c>
    </row>
    <row r="5" spans="1:19" x14ac:dyDescent="0.3">
      <c r="A5" t="s">
        <v>795</v>
      </c>
      <c r="B5">
        <v>52.95</v>
      </c>
      <c r="D5">
        <v>24.74</v>
      </c>
      <c r="F5">
        <v>0.14000000000000001</v>
      </c>
      <c r="H5">
        <v>0.43</v>
      </c>
      <c r="I5">
        <v>0.06</v>
      </c>
      <c r="J5">
        <v>0.01</v>
      </c>
      <c r="K5">
        <v>12.24</v>
      </c>
      <c r="L5">
        <v>0.3</v>
      </c>
      <c r="P5">
        <v>90.86</v>
      </c>
      <c r="Q5" t="s">
        <v>583</v>
      </c>
      <c r="R5" t="s">
        <v>1015</v>
      </c>
      <c r="S5" t="s">
        <v>796</v>
      </c>
    </row>
    <row r="6" spans="1:19" x14ac:dyDescent="0.3">
      <c r="A6" t="s">
        <v>797</v>
      </c>
      <c r="B6">
        <v>53.94</v>
      </c>
      <c r="D6">
        <v>23.04</v>
      </c>
      <c r="F6">
        <v>0.01</v>
      </c>
      <c r="H6">
        <v>0.47</v>
      </c>
      <c r="I6">
        <v>-0.02</v>
      </c>
      <c r="J6">
        <v>-0.01</v>
      </c>
      <c r="K6">
        <v>12.86</v>
      </c>
      <c r="L6">
        <v>0.22</v>
      </c>
      <c r="P6">
        <v>90.54</v>
      </c>
      <c r="Q6" t="s">
        <v>583</v>
      </c>
      <c r="R6" t="s">
        <v>1015</v>
      </c>
      <c r="S6" t="s">
        <v>798</v>
      </c>
    </row>
    <row r="7" spans="1:19" x14ac:dyDescent="0.3">
      <c r="A7" t="s">
        <v>793</v>
      </c>
      <c r="B7">
        <v>51.45</v>
      </c>
      <c r="D7">
        <v>26.58</v>
      </c>
      <c r="F7">
        <v>0.74</v>
      </c>
      <c r="H7">
        <v>0.56999999999999995</v>
      </c>
      <c r="I7">
        <v>7.0000000000000007E-2</v>
      </c>
      <c r="J7">
        <v>-0.02</v>
      </c>
      <c r="K7">
        <v>11.92</v>
      </c>
      <c r="L7">
        <v>0.48</v>
      </c>
      <c r="P7">
        <v>91.8</v>
      </c>
      <c r="Q7" t="s">
        <v>583</v>
      </c>
      <c r="R7" t="s">
        <v>1015</v>
      </c>
      <c r="S7" t="s">
        <v>794</v>
      </c>
    </row>
    <row r="8" spans="1:19" x14ac:dyDescent="0.3">
      <c r="A8" s="2" t="s">
        <v>178</v>
      </c>
      <c r="B8" s="4">
        <f>AVERAGE(B3:B6)</f>
        <v>54</v>
      </c>
      <c r="C8" s="4"/>
      <c r="D8" s="4">
        <f>AVERAGE(D3:D6)</f>
        <v>23.384999999999998</v>
      </c>
      <c r="E8" s="4"/>
      <c r="F8" s="4">
        <f>AVERAGE(F3:F6)</f>
        <v>4.0000000000000008E-2</v>
      </c>
      <c r="G8" s="4"/>
      <c r="H8" s="4">
        <f>AVERAGE(H3:H6)</f>
        <v>0.41249999999999998</v>
      </c>
      <c r="I8" s="4">
        <f>AVERAGE(I3:I6)</f>
        <v>2.2499999999999999E-2</v>
      </c>
      <c r="J8" s="4">
        <f>AVERAGE(J3:J6)</f>
        <v>4.9999999999999992E-3</v>
      </c>
      <c r="K8" s="4">
        <f>AVERAGE(K3:K6)</f>
        <v>12.77</v>
      </c>
      <c r="L8" s="4">
        <f>AVERAGE(L3:L6)</f>
        <v>0.24</v>
      </c>
      <c r="M8" s="4"/>
      <c r="N8" s="4"/>
      <c r="O8" s="4"/>
      <c r="P8" s="4">
        <f>AVERAGE(P3:P6)</f>
        <v>90.88000000000001</v>
      </c>
    </row>
    <row r="9" spans="1:19" x14ac:dyDescent="0.3">
      <c r="A9" s="3" t="s">
        <v>179</v>
      </c>
      <c r="B9" s="5">
        <f>_xlfn.STDEV.S(B3:B6)</f>
        <v>0.84746681350953235</v>
      </c>
      <c r="C9" s="5"/>
      <c r="D9" s="5">
        <f>_xlfn.STDEV.S(D3:D6)</f>
        <v>0.90945038347344676</v>
      </c>
      <c r="E9" s="5"/>
      <c r="F9" s="5">
        <f>_xlfn.STDEV.S(F3:F6)</f>
        <v>6.6833125519211403E-2</v>
      </c>
      <c r="G9" s="5"/>
      <c r="H9" s="5">
        <f>_xlfn.STDEV.S(H3:H6)</f>
        <v>4.7871355387817172E-2</v>
      </c>
      <c r="I9" s="5">
        <f>_xlfn.STDEV.S(I3:I6)</f>
        <v>3.3040379335998349E-2</v>
      </c>
      <c r="J9" s="5">
        <f>_xlfn.STDEV.S(J3:J6)</f>
        <v>0.01</v>
      </c>
      <c r="K9" s="5">
        <f>_xlfn.STDEV.S(K3:K6)</f>
        <v>0.36778616975991169</v>
      </c>
      <c r="L9" s="5">
        <f>_xlfn.STDEV.S(L3:L6)</f>
        <v>3.9999999999999994E-2</v>
      </c>
      <c r="M9" s="5"/>
      <c r="N9" s="5"/>
      <c r="O9" s="5"/>
      <c r="P9" s="5">
        <f>_xlfn.STDEV.S(P3:P6)</f>
        <v>0.46939677601505964</v>
      </c>
    </row>
    <row r="11" spans="1:19" s="33" customFormat="1" x14ac:dyDescent="0.3">
      <c r="A11" s="33" t="s">
        <v>813</v>
      </c>
      <c r="B11" s="33">
        <v>55.76</v>
      </c>
      <c r="D11" s="33">
        <v>22.81</v>
      </c>
      <c r="F11" s="33">
        <v>0.41</v>
      </c>
      <c r="H11" s="33">
        <v>0.52</v>
      </c>
      <c r="I11" s="33">
        <v>0.03</v>
      </c>
      <c r="J11" s="33">
        <v>-0.02</v>
      </c>
      <c r="K11" s="33">
        <v>11.96</v>
      </c>
      <c r="L11" s="33">
        <v>0.14000000000000001</v>
      </c>
      <c r="P11" s="33">
        <v>91.64</v>
      </c>
      <c r="Q11" s="33" t="s">
        <v>583</v>
      </c>
      <c r="R11" s="33" t="s">
        <v>1014</v>
      </c>
      <c r="S11" s="33" t="s">
        <v>814</v>
      </c>
    </row>
    <row r="12" spans="1:19" s="33" customFormat="1" x14ac:dyDescent="0.3">
      <c r="A12" s="33" t="s">
        <v>805</v>
      </c>
      <c r="B12" s="33">
        <v>53.24</v>
      </c>
      <c r="D12" s="33">
        <v>23.98</v>
      </c>
      <c r="F12" s="33">
        <v>0.01</v>
      </c>
      <c r="H12" s="33">
        <v>0.02</v>
      </c>
      <c r="I12" s="33">
        <v>0.01</v>
      </c>
      <c r="J12" s="33">
        <v>0.01</v>
      </c>
      <c r="K12" s="33">
        <v>12.73</v>
      </c>
      <c r="L12" s="33">
        <v>0.14000000000000001</v>
      </c>
      <c r="P12" s="33">
        <v>90.15</v>
      </c>
      <c r="Q12" s="33" t="s">
        <v>583</v>
      </c>
      <c r="R12" s="33" t="s">
        <v>1014</v>
      </c>
      <c r="S12" s="33" t="s">
        <v>806</v>
      </c>
    </row>
    <row r="13" spans="1:19" s="33" customFormat="1" x14ac:dyDescent="0.3">
      <c r="A13" s="33" t="s">
        <v>811</v>
      </c>
      <c r="B13" s="33">
        <v>55.63</v>
      </c>
      <c r="D13" s="33">
        <v>22.29</v>
      </c>
      <c r="F13" s="33">
        <v>0.46</v>
      </c>
      <c r="H13" s="33">
        <v>0.83</v>
      </c>
      <c r="I13" s="33">
        <v>0.06</v>
      </c>
      <c r="J13" s="33">
        <v>0</v>
      </c>
      <c r="K13" s="33">
        <v>12.03</v>
      </c>
      <c r="L13" s="33">
        <v>0.4</v>
      </c>
      <c r="P13" s="33">
        <v>91.69</v>
      </c>
      <c r="Q13" s="33" t="s">
        <v>583</v>
      </c>
      <c r="R13" s="33" t="s">
        <v>1014</v>
      </c>
      <c r="S13" s="33" t="s">
        <v>812</v>
      </c>
    </row>
    <row r="14" spans="1:19" s="33" customFormat="1" x14ac:dyDescent="0.3">
      <c r="A14" s="33" t="s">
        <v>815</v>
      </c>
      <c r="B14" s="33">
        <v>56.62</v>
      </c>
      <c r="D14" s="33">
        <v>22.11</v>
      </c>
      <c r="F14" s="33">
        <v>0.39</v>
      </c>
      <c r="H14" s="33">
        <v>0.46</v>
      </c>
      <c r="I14" s="33">
        <v>0.09</v>
      </c>
      <c r="J14" s="33">
        <v>0.01</v>
      </c>
      <c r="K14" s="33">
        <v>9.09</v>
      </c>
      <c r="L14" s="33">
        <v>4.4400000000000004</v>
      </c>
      <c r="P14" s="33">
        <v>93.21</v>
      </c>
      <c r="Q14" s="33" t="s">
        <v>583</v>
      </c>
      <c r="R14" s="33" t="s">
        <v>1014</v>
      </c>
      <c r="S14" s="33" t="s">
        <v>816</v>
      </c>
    </row>
    <row r="15" spans="1:19" s="33" customFormat="1" x14ac:dyDescent="0.3">
      <c r="A15" s="33" t="s">
        <v>809</v>
      </c>
      <c r="B15" s="33">
        <v>54.82</v>
      </c>
      <c r="D15" s="33">
        <v>23.64</v>
      </c>
      <c r="F15" s="33">
        <v>0.01</v>
      </c>
      <c r="H15" s="33">
        <v>0.09</v>
      </c>
      <c r="I15" s="33">
        <v>0.06</v>
      </c>
      <c r="J15" s="33">
        <v>0.02</v>
      </c>
      <c r="K15" s="33">
        <v>12.79</v>
      </c>
      <c r="L15" s="33">
        <v>0.15</v>
      </c>
      <c r="P15" s="33">
        <v>91.58</v>
      </c>
      <c r="Q15" s="33" t="s">
        <v>583</v>
      </c>
      <c r="R15" s="33" t="s">
        <v>1014</v>
      </c>
      <c r="S15" s="33" t="s">
        <v>810</v>
      </c>
    </row>
    <row r="16" spans="1:19" s="33" customFormat="1" x14ac:dyDescent="0.3">
      <c r="A16" s="33" t="s">
        <v>807</v>
      </c>
      <c r="B16" s="33">
        <v>54.23</v>
      </c>
      <c r="D16" s="33">
        <v>23.21</v>
      </c>
      <c r="F16" s="33">
        <v>0.01</v>
      </c>
      <c r="H16" s="33">
        <v>0.01</v>
      </c>
      <c r="I16" s="33">
        <v>0.05</v>
      </c>
      <c r="J16" s="33">
        <v>0.04</v>
      </c>
      <c r="K16" s="33">
        <v>12.98</v>
      </c>
      <c r="L16" s="33">
        <v>0.09</v>
      </c>
      <c r="P16" s="33">
        <v>90.61</v>
      </c>
      <c r="Q16" s="33" t="s">
        <v>583</v>
      </c>
      <c r="R16" s="33" t="s">
        <v>1014</v>
      </c>
      <c r="S16" s="33" t="s">
        <v>808</v>
      </c>
    </row>
    <row r="17" spans="1:19" s="33" customFormat="1" x14ac:dyDescent="0.3">
      <c r="A17" s="34" t="s">
        <v>178</v>
      </c>
      <c r="B17" s="35">
        <f>AVERAGE(B11:B16)</f>
        <v>55.050000000000004</v>
      </c>
      <c r="C17" s="35"/>
      <c r="D17" s="35">
        <f>AVERAGE(D11:D16)</f>
        <v>23.006666666666664</v>
      </c>
      <c r="E17" s="35"/>
      <c r="F17" s="35">
        <f>AVERAGE(F11:F16)</f>
        <v>0.215</v>
      </c>
      <c r="G17" s="35"/>
      <c r="H17" s="35">
        <f>AVERAGE(H11:H16)</f>
        <v>0.32166666666666671</v>
      </c>
      <c r="I17" s="35">
        <f>AVERAGE(I11:I16)</f>
        <v>4.9999999999999996E-2</v>
      </c>
      <c r="J17" s="35">
        <f>AVERAGE(J11:J16)</f>
        <v>0.01</v>
      </c>
      <c r="K17" s="35">
        <f>AVERAGE(K11:K16)</f>
        <v>11.93</v>
      </c>
      <c r="L17" s="35">
        <f>AVERAGE(L11:L16)</f>
        <v>0.89333333333333342</v>
      </c>
      <c r="M17" s="35"/>
      <c r="N17" s="35"/>
      <c r="O17" s="35"/>
      <c r="P17" s="35">
        <f>AVERAGE(P11:P16)</f>
        <v>91.48</v>
      </c>
      <c r="Q17" s="35"/>
    </row>
    <row r="18" spans="1:19" s="33" customFormat="1" x14ac:dyDescent="0.3">
      <c r="A18" s="36" t="s">
        <v>179</v>
      </c>
      <c r="B18" s="37">
        <f>_xlfn.STDEV.S(B11:B16)</f>
        <v>1.2088672383682164</v>
      </c>
      <c r="C18" s="37"/>
      <c r="D18" s="37">
        <f>_xlfn.STDEV.S(D11:D16)</f>
        <v>0.74109828408023426</v>
      </c>
      <c r="E18" s="37"/>
      <c r="F18" s="37">
        <f>_xlfn.STDEV.S(F11:F16)</f>
        <v>0.22572106680591422</v>
      </c>
      <c r="G18" s="37"/>
      <c r="H18" s="37">
        <f>_xlfn.STDEV.S(H11:H16)</f>
        <v>0.33427034966725155</v>
      </c>
      <c r="I18" s="37">
        <f>_xlfn.STDEV.S(I11:I16)</f>
        <v>2.7568097504180437E-2</v>
      </c>
      <c r="J18" s="37">
        <f>_xlfn.STDEV.S(J11:J16)</f>
        <v>0.02</v>
      </c>
      <c r="K18" s="37">
        <f>_xlfn.STDEV.S(K11:K16)</f>
        <v>1.4531758324442337</v>
      </c>
      <c r="L18" s="37">
        <f>_xlfn.STDEV.S(L11:L16)</f>
        <v>1.7409843958711022</v>
      </c>
      <c r="M18" s="37"/>
      <c r="N18" s="37"/>
      <c r="O18" s="37"/>
      <c r="P18" s="37">
        <f>_xlfn.STDEV.S(P11:P16)</f>
        <v>1.0581493278361012</v>
      </c>
      <c r="Q18" s="37"/>
    </row>
    <row r="20" spans="1:19" x14ac:dyDescent="0.3">
      <c r="A20" t="s">
        <v>199</v>
      </c>
      <c r="B20" s="6">
        <v>54.49</v>
      </c>
      <c r="D20" s="6">
        <v>28.06</v>
      </c>
      <c r="F20" s="6">
        <v>0.06</v>
      </c>
      <c r="H20" s="6">
        <v>0.14000000000000001</v>
      </c>
      <c r="I20" s="6">
        <v>0.04</v>
      </c>
      <c r="J20" s="6">
        <v>0.01</v>
      </c>
      <c r="K20" s="6">
        <v>12.25</v>
      </c>
      <c r="L20" s="6">
        <v>0.05</v>
      </c>
      <c r="P20" s="6">
        <v>95.1</v>
      </c>
      <c r="Q20" t="s">
        <v>583</v>
      </c>
      <c r="R20" t="s">
        <v>1010</v>
      </c>
      <c r="S20" t="s">
        <v>200</v>
      </c>
    </row>
    <row r="21" spans="1:19" x14ac:dyDescent="0.3">
      <c r="A21" t="s">
        <v>211</v>
      </c>
      <c r="B21" s="6">
        <v>52.42</v>
      </c>
      <c r="D21" s="6">
        <v>27.58</v>
      </c>
      <c r="F21" s="6">
        <v>0.05</v>
      </c>
      <c r="H21" s="6">
        <v>0.11</v>
      </c>
      <c r="I21" s="6">
        <v>0.02</v>
      </c>
      <c r="J21" s="6">
        <v>0</v>
      </c>
      <c r="K21" s="6">
        <v>12.63</v>
      </c>
      <c r="L21" s="6">
        <v>0.06</v>
      </c>
      <c r="P21" s="6">
        <v>92.87</v>
      </c>
      <c r="Q21" t="s">
        <v>583</v>
      </c>
      <c r="R21" t="s">
        <v>1010</v>
      </c>
      <c r="S21" t="s">
        <v>212</v>
      </c>
    </row>
    <row r="22" spans="1:19" x14ac:dyDescent="0.3">
      <c r="A22" t="s">
        <v>225</v>
      </c>
      <c r="B22" s="6">
        <v>53.32</v>
      </c>
      <c r="D22" s="6">
        <v>27.79</v>
      </c>
      <c r="F22" s="6">
        <v>0.02</v>
      </c>
      <c r="H22" s="6">
        <v>0.1</v>
      </c>
      <c r="I22" s="6">
        <v>0</v>
      </c>
      <c r="J22" s="6">
        <v>0.02</v>
      </c>
      <c r="K22" s="6">
        <v>12.55</v>
      </c>
      <c r="L22" s="6">
        <v>0.02</v>
      </c>
      <c r="P22" s="6">
        <v>93.81</v>
      </c>
      <c r="Q22" t="s">
        <v>583</v>
      </c>
      <c r="R22" t="s">
        <v>1010</v>
      </c>
      <c r="S22" t="s">
        <v>226</v>
      </c>
    </row>
    <row r="23" spans="1:19" x14ac:dyDescent="0.3">
      <c r="A23" t="s">
        <v>227</v>
      </c>
      <c r="B23" s="6">
        <v>53.07</v>
      </c>
      <c r="D23" s="6">
        <v>27.74</v>
      </c>
      <c r="F23" s="6">
        <v>0.04</v>
      </c>
      <c r="H23" s="6">
        <v>0.17</v>
      </c>
      <c r="I23" s="6">
        <v>0</v>
      </c>
      <c r="J23" s="6">
        <v>-0.04</v>
      </c>
      <c r="K23" s="6">
        <v>12.44</v>
      </c>
      <c r="L23" s="6">
        <v>0.02</v>
      </c>
      <c r="P23" s="6">
        <v>93.48</v>
      </c>
      <c r="Q23" t="s">
        <v>583</v>
      </c>
      <c r="R23" t="s">
        <v>1010</v>
      </c>
      <c r="S23" t="s">
        <v>228</v>
      </c>
    </row>
    <row r="24" spans="1:19" x14ac:dyDescent="0.3">
      <c r="A24" s="2" t="s">
        <v>178</v>
      </c>
      <c r="B24" s="4">
        <f>AVERAGE(B20:B23)</f>
        <v>53.324999999999996</v>
      </c>
      <c r="D24" s="4">
        <f>AVERAGE(D20:D23)</f>
        <v>27.7925</v>
      </c>
      <c r="F24" s="4">
        <f>AVERAGE(F20:F23)</f>
        <v>4.2500000000000003E-2</v>
      </c>
      <c r="H24" s="4">
        <f>AVERAGE(H20:H23)</f>
        <v>0.13</v>
      </c>
      <c r="I24" s="4">
        <f>AVERAGE(I20:I23)</f>
        <v>1.4999999999999999E-2</v>
      </c>
      <c r="J24" s="4">
        <f>AVERAGE(J20:J23)</f>
        <v>-2.5000000000000005E-3</v>
      </c>
      <c r="K24" s="4">
        <f>AVERAGE(K20:K23)</f>
        <v>12.467500000000001</v>
      </c>
      <c r="L24" s="4">
        <f>AVERAGE(L20:L23)</f>
        <v>3.7499999999999999E-2</v>
      </c>
      <c r="M24" s="4"/>
      <c r="N24" s="4"/>
      <c r="O24" s="4"/>
      <c r="P24" s="4">
        <f>AVERAGE(P20:P23)</f>
        <v>93.814999999999998</v>
      </c>
    </row>
    <row r="25" spans="1:19" x14ac:dyDescent="0.3">
      <c r="A25" s="3" t="s">
        <v>179</v>
      </c>
      <c r="B25" s="5">
        <f>_xlfn.STDEV.S(B20:B23)</f>
        <v>0.86434946636184173</v>
      </c>
      <c r="D25" s="5">
        <f>_xlfn.STDEV.S(D20:D23)</f>
        <v>0.19956202043475124</v>
      </c>
      <c r="F25" s="5">
        <f>_xlfn.STDEV.S(F20:F23)</f>
        <v>1.7078251276599329E-2</v>
      </c>
      <c r="H25" s="5">
        <f>_xlfn.STDEV.S(H20:H23)</f>
        <v>3.1622776601683805E-2</v>
      </c>
      <c r="I25" s="5">
        <f>_xlfn.STDEV.S(I20:I23)</f>
        <v>1.9148542155126763E-2</v>
      </c>
      <c r="J25" s="5">
        <f>_xlfn.STDEV.S(J20:J23)</f>
        <v>2.6299556396765837E-2</v>
      </c>
      <c r="K25" s="5">
        <f>_xlfn.STDEV.S(K20:K23)</f>
        <v>0.16459546368799716</v>
      </c>
      <c r="L25" s="5">
        <f>_xlfn.STDEV.S(L20:L23)</f>
        <v>2.0615528128088308E-2</v>
      </c>
      <c r="M25" s="5"/>
      <c r="N25" s="5"/>
      <c r="O25" s="5"/>
      <c r="P25" s="5">
        <f>_xlfn.STDEV.S(P20:P23)</f>
        <v>0.94101009558877291</v>
      </c>
    </row>
    <row r="26" spans="1:19" x14ac:dyDescent="0.3">
      <c r="A26" s="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P26" s="5"/>
      <c r="Q26" s="5"/>
    </row>
    <row r="27" spans="1:19" s="33" customFormat="1" x14ac:dyDescent="0.3">
      <c r="A27" s="33" t="s">
        <v>55</v>
      </c>
      <c r="B27" s="33">
        <v>46.9</v>
      </c>
      <c r="D27" s="33">
        <v>32.549999999999997</v>
      </c>
      <c r="F27" s="33">
        <v>0.18</v>
      </c>
      <c r="H27" s="33">
        <v>0.44</v>
      </c>
      <c r="I27" s="33">
        <v>0</v>
      </c>
      <c r="J27" s="33">
        <v>-0.01</v>
      </c>
      <c r="K27" s="33">
        <v>16.440000000000001</v>
      </c>
      <c r="L27" s="33">
        <v>3.99</v>
      </c>
      <c r="O27" s="33">
        <v>0</v>
      </c>
      <c r="P27" s="33">
        <v>100.5</v>
      </c>
      <c r="Q27" s="33" t="s">
        <v>452</v>
      </c>
      <c r="R27" s="33" t="s">
        <v>460</v>
      </c>
      <c r="S27" s="33" t="s">
        <v>56</v>
      </c>
    </row>
    <row r="28" spans="1:19" s="33" customFormat="1" x14ac:dyDescent="0.3">
      <c r="A28" s="33" t="s">
        <v>57</v>
      </c>
      <c r="B28" s="33">
        <v>46.51</v>
      </c>
      <c r="D28" s="33">
        <v>32.61</v>
      </c>
      <c r="F28" s="33">
        <v>0.22</v>
      </c>
      <c r="H28" s="33">
        <v>0.44</v>
      </c>
      <c r="I28" s="33">
        <v>0.02</v>
      </c>
      <c r="J28" s="33">
        <v>-0.02</v>
      </c>
      <c r="K28" s="33">
        <v>16.670000000000002</v>
      </c>
      <c r="L28" s="33">
        <v>3.79</v>
      </c>
      <c r="O28" s="33">
        <v>0</v>
      </c>
      <c r="P28" s="33">
        <v>100.27</v>
      </c>
      <c r="Q28" s="33" t="s">
        <v>452</v>
      </c>
      <c r="R28" s="33" t="s">
        <v>460</v>
      </c>
      <c r="S28" s="33" t="s">
        <v>58</v>
      </c>
    </row>
    <row r="29" spans="1:19" s="33" customFormat="1" x14ac:dyDescent="0.3">
      <c r="A29" s="34" t="s">
        <v>178</v>
      </c>
      <c r="B29" s="35">
        <f>AVERAGE(B27:B28)</f>
        <v>46.704999999999998</v>
      </c>
      <c r="C29" s="35"/>
      <c r="D29" s="35">
        <f>AVERAGE(D27:D28)</f>
        <v>32.58</v>
      </c>
      <c r="E29" s="35"/>
      <c r="F29" s="35">
        <f>AVERAGE(F27:F28)</f>
        <v>0.2</v>
      </c>
      <c r="G29" s="35"/>
      <c r="H29" s="35">
        <f>AVERAGE(H27:H28)</f>
        <v>0.44</v>
      </c>
      <c r="I29" s="35">
        <f>AVERAGE(I27:I28)</f>
        <v>0.01</v>
      </c>
      <c r="J29" s="35">
        <f>AVERAGE(J27:J28)</f>
        <v>-1.4999999999999999E-2</v>
      </c>
      <c r="K29" s="35">
        <f>AVERAGE(K27:K28)</f>
        <v>16.555</v>
      </c>
      <c r="L29" s="35">
        <f>AVERAGE(L27:L28)</f>
        <v>3.89</v>
      </c>
      <c r="M29" s="35"/>
      <c r="N29" s="35"/>
      <c r="O29" s="35">
        <f>AVERAGE(O27:O28)</f>
        <v>0</v>
      </c>
      <c r="P29" s="35">
        <f>AVERAGE(P27:P28)</f>
        <v>100.38499999999999</v>
      </c>
      <c r="Q29" s="35"/>
    </row>
    <row r="30" spans="1:19" s="33" customFormat="1" x14ac:dyDescent="0.3">
      <c r="A30" s="36" t="s">
        <v>179</v>
      </c>
      <c r="B30" s="37">
        <f>_xlfn.STDEV.S(B27:B28)</f>
        <v>0.27577164466275395</v>
      </c>
      <c r="C30" s="37"/>
      <c r="D30" s="37">
        <f>_xlfn.STDEV.S(D27:D28)</f>
        <v>4.2426406871194457E-2</v>
      </c>
      <c r="E30" s="37"/>
      <c r="F30" s="37">
        <f>_xlfn.STDEV.S(F27:F28)</f>
        <v>2.8284271247461908E-2</v>
      </c>
      <c r="G30" s="37"/>
      <c r="H30" s="37">
        <f>_xlfn.STDEV.S(H27:H28)</f>
        <v>0</v>
      </c>
      <c r="I30" s="37">
        <f>_xlfn.STDEV.S(I27:I28)</f>
        <v>1.4142135623730951E-2</v>
      </c>
      <c r="J30" s="37">
        <f>_xlfn.STDEV.S(J27:J28)</f>
        <v>7.0710678118654771E-3</v>
      </c>
      <c r="K30" s="37">
        <f>_xlfn.STDEV.S(K27:K28)</f>
        <v>0.16263455967290624</v>
      </c>
      <c r="L30" s="37">
        <f>_xlfn.STDEV.S(L27:L28)</f>
        <v>0.14142135623730964</v>
      </c>
      <c r="M30" s="37"/>
      <c r="N30" s="37"/>
      <c r="O30" s="37">
        <f>_xlfn.STDEV.S(O27:O28)</f>
        <v>0</v>
      </c>
      <c r="P30" s="37">
        <f>_xlfn.STDEV.S(P27:P28)</f>
        <v>0.16263455967290874</v>
      </c>
      <c r="Q30" s="37"/>
    </row>
    <row r="32" spans="1:19" x14ac:dyDescent="0.3">
      <c r="A32" t="s">
        <v>821</v>
      </c>
      <c r="B32">
        <v>45.83</v>
      </c>
      <c r="D32">
        <v>30.84</v>
      </c>
      <c r="F32">
        <v>0</v>
      </c>
      <c r="H32">
        <v>1.25</v>
      </c>
      <c r="I32">
        <v>0</v>
      </c>
      <c r="J32">
        <v>0.01</v>
      </c>
      <c r="K32">
        <v>16.309999999999999</v>
      </c>
      <c r="L32">
        <v>4.8600000000000003</v>
      </c>
      <c r="P32">
        <v>99.09</v>
      </c>
      <c r="Q32" t="s">
        <v>886</v>
      </c>
      <c r="R32" t="s">
        <v>1011</v>
      </c>
      <c r="S32" t="s">
        <v>822</v>
      </c>
    </row>
    <row r="33" spans="1:19" x14ac:dyDescent="0.3">
      <c r="A33" t="s">
        <v>819</v>
      </c>
      <c r="B33">
        <v>45.45</v>
      </c>
      <c r="D33">
        <v>31.04</v>
      </c>
      <c r="F33">
        <v>0</v>
      </c>
      <c r="H33">
        <v>1.21</v>
      </c>
      <c r="I33">
        <v>0</v>
      </c>
      <c r="J33">
        <v>-0.01</v>
      </c>
      <c r="K33">
        <v>16.239999999999998</v>
      </c>
      <c r="L33">
        <v>4.97</v>
      </c>
      <c r="P33">
        <v>98.92</v>
      </c>
      <c r="Q33" t="s">
        <v>886</v>
      </c>
      <c r="R33" t="s">
        <v>1011</v>
      </c>
      <c r="S33" t="s">
        <v>820</v>
      </c>
    </row>
    <row r="34" spans="1:19" x14ac:dyDescent="0.3">
      <c r="A34" t="s">
        <v>825</v>
      </c>
      <c r="B34">
        <v>46.38</v>
      </c>
      <c r="D34">
        <v>30.53</v>
      </c>
      <c r="F34">
        <v>0.01</v>
      </c>
      <c r="H34">
        <v>1.27</v>
      </c>
      <c r="I34">
        <v>0.02</v>
      </c>
      <c r="J34">
        <v>-0.02</v>
      </c>
      <c r="K34">
        <v>16.14</v>
      </c>
      <c r="L34">
        <v>4.53</v>
      </c>
      <c r="P34">
        <v>98.88</v>
      </c>
      <c r="Q34" t="s">
        <v>886</v>
      </c>
      <c r="R34" t="s">
        <v>1011</v>
      </c>
      <c r="S34" t="s">
        <v>826</v>
      </c>
    </row>
    <row r="35" spans="1:19" x14ac:dyDescent="0.3">
      <c r="A35" t="s">
        <v>817</v>
      </c>
      <c r="B35">
        <v>45</v>
      </c>
      <c r="D35">
        <v>31.28</v>
      </c>
      <c r="F35">
        <v>0</v>
      </c>
      <c r="H35">
        <v>1.28</v>
      </c>
      <c r="I35">
        <v>0.02</v>
      </c>
      <c r="J35">
        <v>-0.02</v>
      </c>
      <c r="K35">
        <v>16.12</v>
      </c>
      <c r="L35">
        <v>5.19</v>
      </c>
      <c r="P35">
        <v>98.88</v>
      </c>
      <c r="Q35" t="s">
        <v>886</v>
      </c>
      <c r="R35" t="s">
        <v>1011</v>
      </c>
      <c r="S35" t="s">
        <v>818</v>
      </c>
    </row>
    <row r="36" spans="1:19" x14ac:dyDescent="0.3">
      <c r="A36" t="s">
        <v>823</v>
      </c>
      <c r="B36">
        <v>46</v>
      </c>
      <c r="D36">
        <v>30.64</v>
      </c>
      <c r="F36">
        <v>0.01</v>
      </c>
      <c r="H36">
        <v>1.55</v>
      </c>
      <c r="I36">
        <v>-0.01</v>
      </c>
      <c r="J36">
        <v>0.04</v>
      </c>
      <c r="K36">
        <v>16.32</v>
      </c>
      <c r="L36">
        <v>4.74</v>
      </c>
      <c r="P36">
        <v>99.29</v>
      </c>
      <c r="Q36" t="s">
        <v>886</v>
      </c>
      <c r="R36" t="s">
        <v>1011</v>
      </c>
      <c r="S36" t="s">
        <v>824</v>
      </c>
    </row>
    <row r="37" spans="1:19" x14ac:dyDescent="0.3">
      <c r="A37" s="2" t="s">
        <v>178</v>
      </c>
      <c r="B37" s="4">
        <f>AVERAGE(B32:B36)</f>
        <v>45.731999999999999</v>
      </c>
      <c r="C37" s="4"/>
      <c r="D37" s="4">
        <f>AVERAGE(D32:D36)</f>
        <v>30.865999999999996</v>
      </c>
      <c r="E37" s="4"/>
      <c r="F37" s="4">
        <f>AVERAGE(F32:F36)</f>
        <v>4.0000000000000001E-3</v>
      </c>
      <c r="G37" s="4"/>
      <c r="H37" s="4">
        <f>AVERAGE(H32:H36)</f>
        <v>1.3119999999999998</v>
      </c>
      <c r="I37" s="4">
        <f>AVERAGE(I32:I36)</f>
        <v>6.0000000000000001E-3</v>
      </c>
      <c r="J37" s="4">
        <f>AVERAGE(J32:J36)</f>
        <v>0</v>
      </c>
      <c r="K37" s="4">
        <f>AVERAGE(K32:K36)</f>
        <v>16.225999999999999</v>
      </c>
      <c r="L37" s="4">
        <f>AVERAGE(L32:L36)</f>
        <v>4.8579999999999997</v>
      </c>
      <c r="M37" s="4"/>
      <c r="N37" s="4"/>
      <c r="O37" s="4"/>
      <c r="P37" s="4">
        <f>AVERAGE(P32:P36)</f>
        <v>99.012</v>
      </c>
    </row>
    <row r="38" spans="1:19" x14ac:dyDescent="0.3">
      <c r="A38" s="3" t="s">
        <v>179</v>
      </c>
      <c r="B38" s="5">
        <f>_xlfn.STDEV.S(B32:B36)</f>
        <v>0.52836540386365227</v>
      </c>
      <c r="C38" s="5"/>
      <c r="D38" s="5">
        <f>_xlfn.STDEV.S(D32:D36)</f>
        <v>0.30262187627466708</v>
      </c>
      <c r="E38" s="5"/>
      <c r="F38" s="5">
        <f>_xlfn.STDEV.S(F32:F36)</f>
        <v>5.4772255750516613E-3</v>
      </c>
      <c r="G38" s="5"/>
      <c r="H38" s="5">
        <f>_xlfn.STDEV.S(H32:H36)</f>
        <v>0.13572030061858839</v>
      </c>
      <c r="I38" s="5">
        <f>_xlfn.STDEV.S(I32:I36)</f>
        <v>1.3416407864998739E-2</v>
      </c>
      <c r="J38" s="5">
        <f>_xlfn.STDEV.S(J32:J36)</f>
        <v>2.5495097567963924E-2</v>
      </c>
      <c r="K38" s="5">
        <f>_xlfn.STDEV.S(K32:K36)</f>
        <v>9.3166517590816234E-2</v>
      </c>
      <c r="L38" s="5">
        <f>_xlfn.STDEV.S(L32:L36)</f>
        <v>0.24712345093090618</v>
      </c>
      <c r="M38" s="5"/>
      <c r="N38" s="5"/>
      <c r="O38" s="5"/>
      <c r="P38" s="5">
        <f>_xlfn.STDEV.S(P32:P36)</f>
        <v>0.17796066981218497</v>
      </c>
    </row>
    <row r="40" spans="1:19" x14ac:dyDescent="0.3">
      <c r="A40" t="s">
        <v>843</v>
      </c>
      <c r="B40">
        <v>37.630000000000003</v>
      </c>
      <c r="D40">
        <v>31.96</v>
      </c>
      <c r="F40">
        <v>0.01</v>
      </c>
      <c r="H40">
        <v>0.62</v>
      </c>
      <c r="I40">
        <v>0.01</v>
      </c>
      <c r="J40">
        <v>-0.01</v>
      </c>
      <c r="K40">
        <v>25.32</v>
      </c>
      <c r="L40">
        <v>0.02</v>
      </c>
      <c r="P40">
        <v>95.56</v>
      </c>
      <c r="Q40" t="s">
        <v>584</v>
      </c>
      <c r="R40" t="s">
        <v>1011</v>
      </c>
      <c r="S40" t="s">
        <v>844</v>
      </c>
    </row>
    <row r="42" spans="1:19" s="33" customFormat="1" x14ac:dyDescent="0.3">
      <c r="A42" s="33" t="s">
        <v>851</v>
      </c>
      <c r="B42" s="33">
        <v>47.76</v>
      </c>
      <c r="D42" s="33">
        <v>26.65</v>
      </c>
      <c r="F42" s="33">
        <v>0.09</v>
      </c>
      <c r="H42" s="33">
        <v>0.18</v>
      </c>
      <c r="I42" s="33">
        <v>-0.01</v>
      </c>
      <c r="J42" s="33">
        <v>0</v>
      </c>
      <c r="K42" s="33">
        <v>14.99</v>
      </c>
      <c r="L42" s="33">
        <v>0.27</v>
      </c>
      <c r="P42" s="33">
        <v>89.96</v>
      </c>
      <c r="Q42" s="33" t="s">
        <v>452</v>
      </c>
      <c r="R42" s="33" t="s">
        <v>1012</v>
      </c>
      <c r="S42" s="33" t="s">
        <v>852</v>
      </c>
    </row>
    <row r="43" spans="1:19" s="33" customFormat="1" x14ac:dyDescent="0.3">
      <c r="A43" s="33" t="s">
        <v>853</v>
      </c>
      <c r="B43" s="33">
        <v>48.06</v>
      </c>
      <c r="D43" s="33">
        <v>26.38</v>
      </c>
      <c r="F43" s="33">
        <v>7.0000000000000007E-2</v>
      </c>
      <c r="H43" s="33">
        <v>0.31</v>
      </c>
      <c r="I43" s="33">
        <v>-0.02</v>
      </c>
      <c r="J43" s="33">
        <v>0</v>
      </c>
      <c r="K43" s="33">
        <v>15.03</v>
      </c>
      <c r="L43" s="33">
        <v>0.1</v>
      </c>
      <c r="P43" s="33">
        <v>89.95</v>
      </c>
      <c r="Q43" s="33" t="s">
        <v>452</v>
      </c>
      <c r="R43" s="33" t="s">
        <v>1012</v>
      </c>
      <c r="S43" s="33" t="s">
        <v>854</v>
      </c>
    </row>
    <row r="44" spans="1:19" s="33" customFormat="1" x14ac:dyDescent="0.3">
      <c r="A44" s="33" t="s">
        <v>847</v>
      </c>
      <c r="B44" s="33">
        <v>47.43</v>
      </c>
      <c r="D44" s="33">
        <v>26.65</v>
      </c>
      <c r="F44" s="33">
        <v>0.06</v>
      </c>
      <c r="H44" s="33">
        <v>0.22</v>
      </c>
      <c r="I44" s="33">
        <v>-0.01</v>
      </c>
      <c r="J44" s="33">
        <v>0.03</v>
      </c>
      <c r="K44" s="33">
        <v>15.06</v>
      </c>
      <c r="L44" s="33">
        <v>0.12</v>
      </c>
      <c r="P44" s="33">
        <v>89.56</v>
      </c>
      <c r="Q44" s="33" t="s">
        <v>452</v>
      </c>
      <c r="R44" s="33" t="s">
        <v>1012</v>
      </c>
      <c r="S44" s="33" t="s">
        <v>848</v>
      </c>
    </row>
    <row r="45" spans="1:19" s="33" customFormat="1" x14ac:dyDescent="0.3">
      <c r="A45" s="33" t="s">
        <v>855</v>
      </c>
      <c r="B45" s="33">
        <v>48.27</v>
      </c>
      <c r="D45" s="33">
        <v>25.99</v>
      </c>
      <c r="F45" s="33">
        <v>0.16</v>
      </c>
      <c r="H45" s="33">
        <v>0.5</v>
      </c>
      <c r="I45" s="33">
        <v>0</v>
      </c>
      <c r="J45" s="33">
        <v>0</v>
      </c>
      <c r="K45" s="33">
        <v>14.78</v>
      </c>
      <c r="L45" s="33">
        <v>0.17</v>
      </c>
      <c r="P45" s="33">
        <v>89.87</v>
      </c>
      <c r="Q45" s="33" t="s">
        <v>452</v>
      </c>
      <c r="R45" s="33" t="s">
        <v>1012</v>
      </c>
      <c r="S45" s="33" t="s">
        <v>856</v>
      </c>
    </row>
    <row r="46" spans="1:19" s="33" customFormat="1" x14ac:dyDescent="0.3">
      <c r="A46" s="33" t="s">
        <v>849</v>
      </c>
      <c r="B46" s="33">
        <v>47.51</v>
      </c>
      <c r="D46" s="33">
        <v>26.43</v>
      </c>
      <c r="F46" s="33">
        <v>0.1</v>
      </c>
      <c r="H46" s="33">
        <v>0.24</v>
      </c>
      <c r="I46" s="33">
        <v>0.04</v>
      </c>
      <c r="J46" s="33">
        <v>0</v>
      </c>
      <c r="K46" s="33">
        <v>14.85</v>
      </c>
      <c r="L46" s="33">
        <v>0.4</v>
      </c>
      <c r="P46" s="33">
        <v>89.58</v>
      </c>
      <c r="Q46" s="33" t="s">
        <v>452</v>
      </c>
      <c r="R46" s="33" t="s">
        <v>1012</v>
      </c>
      <c r="S46" s="33" t="s">
        <v>850</v>
      </c>
    </row>
    <row r="47" spans="1:19" s="33" customFormat="1" x14ac:dyDescent="0.3">
      <c r="A47" s="34" t="s">
        <v>178</v>
      </c>
      <c r="B47" s="35">
        <f>AVERAGE(B42:B46)</f>
        <v>47.805999999999997</v>
      </c>
      <c r="C47" s="35"/>
      <c r="D47" s="35">
        <f>AVERAGE(D42:D46)</f>
        <v>26.419999999999998</v>
      </c>
      <c r="E47" s="35"/>
      <c r="F47" s="35">
        <f>AVERAGE(F42:F46)</f>
        <v>9.6000000000000002E-2</v>
      </c>
      <c r="G47" s="35"/>
      <c r="H47" s="35">
        <f>AVERAGE(H42:H46)</f>
        <v>0.28999999999999998</v>
      </c>
      <c r="I47" s="35">
        <f>AVERAGE(I42:I46)</f>
        <v>0</v>
      </c>
      <c r="J47" s="35">
        <f>AVERAGE(J42:J46)</f>
        <v>6.0000000000000001E-3</v>
      </c>
      <c r="K47" s="35">
        <f>AVERAGE(K42:K46)</f>
        <v>14.941999999999998</v>
      </c>
      <c r="L47" s="35">
        <f>AVERAGE(L42:L46)</f>
        <v>0.21200000000000002</v>
      </c>
      <c r="M47" s="35"/>
      <c r="N47" s="35"/>
      <c r="O47" s="35"/>
      <c r="P47" s="35">
        <f>AVERAGE(P42:P46)</f>
        <v>89.784000000000006</v>
      </c>
      <c r="Q47" s="35"/>
    </row>
    <row r="48" spans="1:19" s="33" customFormat="1" x14ac:dyDescent="0.3">
      <c r="A48" s="36" t="s">
        <v>179</v>
      </c>
      <c r="B48" s="37">
        <f>_xlfn.STDEV.S(B42:B46)</f>
        <v>0.35739334073259033</v>
      </c>
      <c r="C48" s="37"/>
      <c r="D48" s="37">
        <f>_xlfn.STDEV.S(D42:D46)</f>
        <v>0.27037011669191557</v>
      </c>
      <c r="E48" s="37"/>
      <c r="F48" s="37">
        <f>_xlfn.STDEV.S(F42:F46)</f>
        <v>3.9115214431215913E-2</v>
      </c>
      <c r="G48" s="37"/>
      <c r="H48" s="37">
        <f>_xlfn.STDEV.S(H42:H46)</f>
        <v>0.12649110640673517</v>
      </c>
      <c r="I48" s="37">
        <f>_xlfn.STDEV.S(I42:I46)</f>
        <v>2.3452078799117149E-2</v>
      </c>
      <c r="J48" s="37">
        <f>_xlfn.STDEV.S(J42:J46)</f>
        <v>1.3416407864998738E-2</v>
      </c>
      <c r="K48" s="37">
        <f>_xlfn.STDEV.S(K42:K46)</f>
        <v>0.12111977542911841</v>
      </c>
      <c r="L48" s="37">
        <f>_xlfn.STDEV.S(L42:L46)</f>
        <v>0.1239758040909596</v>
      </c>
      <c r="M48" s="37"/>
      <c r="N48" s="37"/>
      <c r="O48" s="37"/>
      <c r="P48" s="37">
        <f>_xlfn.STDEV.S(P42:P46)</f>
        <v>0.19856988694159999</v>
      </c>
      <c r="Q48" s="37"/>
    </row>
    <row r="49" spans="1:19" x14ac:dyDescent="0.3">
      <c r="A49" s="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P49" s="5"/>
      <c r="Q49" s="5"/>
    </row>
    <row r="50" spans="1:19" x14ac:dyDescent="0.3">
      <c r="A50" t="s">
        <v>868</v>
      </c>
      <c r="B50">
        <v>94</v>
      </c>
      <c r="C50">
        <v>0.05</v>
      </c>
      <c r="D50">
        <v>1.39</v>
      </c>
      <c r="E50">
        <v>0.02</v>
      </c>
      <c r="F50">
        <v>0.08</v>
      </c>
      <c r="G50">
        <v>-0.01</v>
      </c>
      <c r="H50">
        <v>0.22</v>
      </c>
      <c r="I50">
        <v>0.11</v>
      </c>
      <c r="J50">
        <v>0.21</v>
      </c>
      <c r="K50">
        <v>0.09</v>
      </c>
      <c r="L50">
        <v>0</v>
      </c>
      <c r="M50">
        <v>0.02</v>
      </c>
      <c r="P50">
        <v>96.19</v>
      </c>
      <c r="Q50" t="s">
        <v>869</v>
      </c>
      <c r="R50" t="s">
        <v>1013</v>
      </c>
      <c r="S50" t="s">
        <v>870</v>
      </c>
    </row>
    <row r="51" spans="1:19" x14ac:dyDescent="0.3">
      <c r="A51" t="s">
        <v>871</v>
      </c>
      <c r="B51">
        <v>97.61</v>
      </c>
      <c r="C51">
        <v>7.0000000000000007E-2</v>
      </c>
      <c r="D51">
        <v>0.33</v>
      </c>
      <c r="E51">
        <v>0.02</v>
      </c>
      <c r="F51">
        <v>0.04</v>
      </c>
      <c r="G51">
        <v>0</v>
      </c>
      <c r="H51">
        <v>0.1</v>
      </c>
      <c r="I51">
        <v>0.02</v>
      </c>
      <c r="J51">
        <v>0.04</v>
      </c>
      <c r="K51">
        <v>0.05</v>
      </c>
      <c r="L51">
        <v>0.01</v>
      </c>
      <c r="M51">
        <v>0.02</v>
      </c>
      <c r="P51">
        <v>98.32</v>
      </c>
      <c r="Q51" t="s">
        <v>869</v>
      </c>
      <c r="R51" t="s">
        <v>1013</v>
      </c>
      <c r="S51" t="s">
        <v>872</v>
      </c>
    </row>
    <row r="52" spans="1:19" x14ac:dyDescent="0.3">
      <c r="A52" t="s">
        <v>873</v>
      </c>
      <c r="B52">
        <v>96.82</v>
      </c>
      <c r="C52">
        <v>0</v>
      </c>
      <c r="D52">
        <v>0.92</v>
      </c>
      <c r="E52">
        <v>0.05</v>
      </c>
      <c r="F52">
        <v>0.09</v>
      </c>
      <c r="G52">
        <v>0.01</v>
      </c>
      <c r="H52">
        <v>0.26</v>
      </c>
      <c r="I52">
        <v>0.05</v>
      </c>
      <c r="J52">
        <v>0.18</v>
      </c>
      <c r="K52">
        <v>0.12</v>
      </c>
      <c r="L52">
        <v>0.01</v>
      </c>
      <c r="M52">
        <v>0.01</v>
      </c>
      <c r="P52">
        <v>98.51</v>
      </c>
      <c r="Q52" t="s">
        <v>869</v>
      </c>
      <c r="R52" t="s">
        <v>1013</v>
      </c>
      <c r="S52" t="s">
        <v>874</v>
      </c>
    </row>
    <row r="53" spans="1:19" x14ac:dyDescent="0.3">
      <c r="A53" t="s">
        <v>875</v>
      </c>
      <c r="B53">
        <v>98.2</v>
      </c>
      <c r="C53">
        <v>0.01</v>
      </c>
      <c r="D53">
        <v>0</v>
      </c>
      <c r="E53">
        <v>0</v>
      </c>
      <c r="F53">
        <v>0.02</v>
      </c>
      <c r="G53">
        <v>-0.05</v>
      </c>
      <c r="H53">
        <v>0.06</v>
      </c>
      <c r="I53">
        <v>-0.02</v>
      </c>
      <c r="J53">
        <v>0.01</v>
      </c>
      <c r="K53">
        <v>0.06</v>
      </c>
      <c r="L53">
        <v>0</v>
      </c>
      <c r="M53">
        <v>0</v>
      </c>
      <c r="P53">
        <v>98.37</v>
      </c>
      <c r="Q53" t="s">
        <v>869</v>
      </c>
      <c r="R53" t="s">
        <v>1013</v>
      </c>
      <c r="S53" t="s">
        <v>876</v>
      </c>
    </row>
    <row r="54" spans="1:19" x14ac:dyDescent="0.3">
      <c r="A54" t="s">
        <v>877</v>
      </c>
      <c r="B54">
        <v>98.43</v>
      </c>
      <c r="C54">
        <v>0</v>
      </c>
      <c r="D54">
        <v>0</v>
      </c>
      <c r="E54">
        <v>0.02</v>
      </c>
      <c r="F54">
        <v>0.01</v>
      </c>
      <c r="G54">
        <v>0.01</v>
      </c>
      <c r="H54">
        <v>0.03</v>
      </c>
      <c r="I54">
        <v>-0.01</v>
      </c>
      <c r="J54">
        <v>0.01</v>
      </c>
      <c r="K54">
        <v>0.03</v>
      </c>
      <c r="L54">
        <v>0</v>
      </c>
      <c r="M54">
        <v>0</v>
      </c>
      <c r="P54">
        <v>98.54</v>
      </c>
      <c r="Q54" t="s">
        <v>869</v>
      </c>
      <c r="R54" t="s">
        <v>1013</v>
      </c>
      <c r="S54" t="s">
        <v>878</v>
      </c>
    </row>
    <row r="55" spans="1:19" x14ac:dyDescent="0.3">
      <c r="A55" s="2" t="s">
        <v>178</v>
      </c>
      <c r="B55" s="4">
        <f t="shared" ref="B55:M55" si="0">AVERAGE(B50:B54)</f>
        <v>97.012</v>
      </c>
      <c r="C55" s="4">
        <f t="shared" si="0"/>
        <v>2.6000000000000002E-2</v>
      </c>
      <c r="D55" s="4">
        <f t="shared" si="0"/>
        <v>0.52800000000000002</v>
      </c>
      <c r="E55" s="4">
        <f t="shared" si="0"/>
        <v>2.1999999999999999E-2</v>
      </c>
      <c r="F55" s="4">
        <f t="shared" si="0"/>
        <v>4.8000000000000001E-2</v>
      </c>
      <c r="G55" s="4">
        <f t="shared" si="0"/>
        <v>-8.0000000000000002E-3</v>
      </c>
      <c r="H55" s="4">
        <f t="shared" si="0"/>
        <v>0.13400000000000004</v>
      </c>
      <c r="I55" s="4">
        <f t="shared" si="0"/>
        <v>0.03</v>
      </c>
      <c r="J55" s="4">
        <f t="shared" si="0"/>
        <v>0.09</v>
      </c>
      <c r="K55" s="4">
        <f t="shared" si="0"/>
        <v>6.9999999999999993E-2</v>
      </c>
      <c r="L55" s="4">
        <f t="shared" si="0"/>
        <v>4.0000000000000001E-3</v>
      </c>
      <c r="M55" s="4">
        <f t="shared" si="0"/>
        <v>0.01</v>
      </c>
      <c r="N55" s="4"/>
      <c r="O55" s="4"/>
      <c r="P55" s="4">
        <f>AVERAGE(P50:P54)</f>
        <v>97.986000000000004</v>
      </c>
      <c r="Q55" s="4"/>
    </row>
    <row r="56" spans="1:19" x14ac:dyDescent="0.3">
      <c r="A56" s="3" t="s">
        <v>179</v>
      </c>
      <c r="B56" s="5">
        <f t="shared" ref="B56:M56" si="1">_xlfn.STDEV.S(B50:B54)</f>
        <v>1.795040389517742</v>
      </c>
      <c r="C56" s="5">
        <f t="shared" si="1"/>
        <v>3.2093613071762429E-2</v>
      </c>
      <c r="D56" s="5">
        <f t="shared" si="1"/>
        <v>0.6110400968839933</v>
      </c>
      <c r="E56" s="5">
        <f t="shared" si="1"/>
        <v>1.7888543819998323E-2</v>
      </c>
      <c r="F56" s="5">
        <f t="shared" si="1"/>
        <v>3.5637059362410926E-2</v>
      </c>
      <c r="G56" s="5">
        <f t="shared" si="1"/>
        <v>2.4899799195977467E-2</v>
      </c>
      <c r="H56" s="5">
        <f t="shared" si="1"/>
        <v>0.10089598604503547</v>
      </c>
      <c r="I56" s="5">
        <f t="shared" si="1"/>
        <v>5.2440442408507579E-2</v>
      </c>
      <c r="J56" s="5">
        <f t="shared" si="1"/>
        <v>9.7211110476117898E-2</v>
      </c>
      <c r="K56" s="5">
        <f t="shared" si="1"/>
        <v>3.535533905932739E-2</v>
      </c>
      <c r="L56" s="5">
        <f t="shared" si="1"/>
        <v>5.4772255750516613E-3</v>
      </c>
      <c r="M56" s="5">
        <f t="shared" si="1"/>
        <v>0.01</v>
      </c>
      <c r="N56" s="5"/>
      <c r="O56" s="5"/>
      <c r="P56" s="5">
        <f>_xlfn.STDEV.S(P50:P54)</f>
        <v>1.0082311242964108</v>
      </c>
      <c r="Q56" s="5"/>
    </row>
    <row r="58" spans="1:19" x14ac:dyDescent="0.3">
      <c r="A58" t="s">
        <v>857</v>
      </c>
      <c r="B58">
        <v>56.57</v>
      </c>
      <c r="C58">
        <v>0.03</v>
      </c>
      <c r="D58">
        <v>22.79</v>
      </c>
      <c r="E58">
        <v>0.08</v>
      </c>
      <c r="F58">
        <v>0.47</v>
      </c>
      <c r="G58">
        <v>-0.02</v>
      </c>
      <c r="H58">
        <v>0.37</v>
      </c>
      <c r="I58">
        <v>0.03</v>
      </c>
      <c r="J58">
        <v>0.23</v>
      </c>
      <c r="K58">
        <v>0.24</v>
      </c>
      <c r="L58">
        <v>0.05</v>
      </c>
      <c r="M58">
        <v>0.17</v>
      </c>
      <c r="P58">
        <v>81.03</v>
      </c>
      <c r="Q58" t="s">
        <v>858</v>
      </c>
      <c r="R58" t="s">
        <v>1013</v>
      </c>
      <c r="S58" t="s">
        <v>859</v>
      </c>
    </row>
    <row r="59" spans="1:19" x14ac:dyDescent="0.3">
      <c r="A59" t="s">
        <v>860</v>
      </c>
      <c r="B59">
        <v>43.21</v>
      </c>
      <c r="C59">
        <v>0</v>
      </c>
      <c r="D59">
        <v>35.549999999999997</v>
      </c>
      <c r="E59">
        <v>0.06</v>
      </c>
      <c r="F59">
        <v>0.36</v>
      </c>
      <c r="G59">
        <v>0.02</v>
      </c>
      <c r="H59">
        <v>0.16</v>
      </c>
      <c r="I59">
        <v>0.03</v>
      </c>
      <c r="J59">
        <v>0.02</v>
      </c>
      <c r="K59">
        <v>0.17</v>
      </c>
      <c r="L59">
        <v>0.04</v>
      </c>
      <c r="M59">
        <v>0.19</v>
      </c>
      <c r="P59">
        <v>79.819999999999993</v>
      </c>
      <c r="Q59" t="s">
        <v>858</v>
      </c>
      <c r="R59" t="s">
        <v>1013</v>
      </c>
      <c r="S59" t="s">
        <v>861</v>
      </c>
    </row>
    <row r="60" spans="1:19" x14ac:dyDescent="0.3">
      <c r="A60" t="s">
        <v>862</v>
      </c>
      <c r="B60">
        <v>47.19</v>
      </c>
      <c r="C60">
        <v>-0.02</v>
      </c>
      <c r="D60">
        <v>30.79</v>
      </c>
      <c r="E60">
        <v>0.06</v>
      </c>
      <c r="F60">
        <v>0.31</v>
      </c>
      <c r="G60">
        <v>-0.01</v>
      </c>
      <c r="H60">
        <v>0.17</v>
      </c>
      <c r="I60">
        <v>-0.01</v>
      </c>
      <c r="J60">
        <v>0.05</v>
      </c>
      <c r="K60">
        <v>0.24</v>
      </c>
      <c r="L60">
        <v>0.03</v>
      </c>
      <c r="M60">
        <v>0.15</v>
      </c>
      <c r="P60">
        <v>78.98</v>
      </c>
      <c r="Q60" t="s">
        <v>858</v>
      </c>
      <c r="R60" t="s">
        <v>1013</v>
      </c>
      <c r="S60" t="s">
        <v>863</v>
      </c>
    </row>
    <row r="61" spans="1:19" x14ac:dyDescent="0.3">
      <c r="A61" t="s">
        <v>864</v>
      </c>
      <c r="B61">
        <v>51.05</v>
      </c>
      <c r="C61">
        <v>-0.03</v>
      </c>
      <c r="D61">
        <v>23.72</v>
      </c>
      <c r="E61">
        <v>0.02</v>
      </c>
      <c r="F61">
        <v>0.25</v>
      </c>
      <c r="G61">
        <v>0</v>
      </c>
      <c r="H61">
        <v>0.12</v>
      </c>
      <c r="I61">
        <v>0.01</v>
      </c>
      <c r="J61">
        <v>0.05</v>
      </c>
      <c r="K61">
        <v>0.16</v>
      </c>
      <c r="L61">
        <v>0.02</v>
      </c>
      <c r="M61">
        <v>0.16</v>
      </c>
      <c r="P61">
        <v>75.56</v>
      </c>
      <c r="Q61" t="s">
        <v>858</v>
      </c>
      <c r="R61" t="s">
        <v>1013</v>
      </c>
      <c r="S61" t="s">
        <v>865</v>
      </c>
    </row>
    <row r="62" spans="1:19" x14ac:dyDescent="0.3">
      <c r="A62" t="s">
        <v>866</v>
      </c>
      <c r="B62">
        <v>45.76</v>
      </c>
      <c r="C62">
        <v>0.02</v>
      </c>
      <c r="D62">
        <v>30.57</v>
      </c>
      <c r="E62">
        <v>7.0000000000000007E-2</v>
      </c>
      <c r="F62">
        <v>0.45</v>
      </c>
      <c r="G62">
        <v>-0.01</v>
      </c>
      <c r="H62">
        <v>0.27</v>
      </c>
      <c r="I62">
        <v>0.02</v>
      </c>
      <c r="J62">
        <v>0.05</v>
      </c>
      <c r="K62">
        <v>0.19</v>
      </c>
      <c r="L62">
        <v>0.06</v>
      </c>
      <c r="M62">
        <v>0.33</v>
      </c>
      <c r="P62">
        <v>77.819999999999993</v>
      </c>
      <c r="Q62" t="s">
        <v>858</v>
      </c>
      <c r="R62" t="s">
        <v>1013</v>
      </c>
      <c r="S62" t="s">
        <v>867</v>
      </c>
    </row>
    <row r="63" spans="1:19" x14ac:dyDescent="0.3">
      <c r="A63" s="2" t="s">
        <v>178</v>
      </c>
      <c r="B63" s="4">
        <f t="shared" ref="B63:M63" si="2">AVERAGE(B58:B62)</f>
        <v>48.755999999999993</v>
      </c>
      <c r="C63" s="4">
        <f t="shared" si="2"/>
        <v>0</v>
      </c>
      <c r="D63" s="4">
        <f t="shared" si="2"/>
        <v>28.683999999999997</v>
      </c>
      <c r="E63" s="4">
        <f t="shared" si="2"/>
        <v>5.800000000000001E-2</v>
      </c>
      <c r="F63" s="4">
        <f t="shared" si="2"/>
        <v>0.36799999999999999</v>
      </c>
      <c r="G63" s="4">
        <f t="shared" si="2"/>
        <v>-4.0000000000000001E-3</v>
      </c>
      <c r="H63" s="4">
        <f t="shared" si="2"/>
        <v>0.21800000000000003</v>
      </c>
      <c r="I63" s="4">
        <f t="shared" si="2"/>
        <v>1.6E-2</v>
      </c>
      <c r="J63" s="4">
        <f t="shared" si="2"/>
        <v>7.9999999999999988E-2</v>
      </c>
      <c r="K63" s="4">
        <f t="shared" si="2"/>
        <v>0.2</v>
      </c>
      <c r="L63" s="4">
        <f t="shared" si="2"/>
        <v>3.9999999999999994E-2</v>
      </c>
      <c r="M63" s="4">
        <f t="shared" si="2"/>
        <v>0.2</v>
      </c>
      <c r="N63" s="4"/>
      <c r="O63" s="4"/>
      <c r="P63" s="4">
        <f>AVERAGE(P58:P62)</f>
        <v>78.641999999999996</v>
      </c>
      <c r="Q63" s="4"/>
    </row>
    <row r="64" spans="1:19" x14ac:dyDescent="0.3">
      <c r="A64" s="3" t="s">
        <v>179</v>
      </c>
      <c r="B64" s="5">
        <f t="shared" ref="B64:M64" si="3">_xlfn.STDEV.S(B58:B62)</f>
        <v>5.2083471466483493</v>
      </c>
      <c r="C64" s="5">
        <f t="shared" si="3"/>
        <v>2.5495097567963924E-2</v>
      </c>
      <c r="D64" s="5">
        <f t="shared" si="3"/>
        <v>5.3505775389204722</v>
      </c>
      <c r="E64" s="5">
        <f t="shared" si="3"/>
        <v>2.2803508501982733E-2</v>
      </c>
      <c r="F64" s="5">
        <f t="shared" si="3"/>
        <v>9.2843955107481529E-2</v>
      </c>
      <c r="G64" s="5">
        <f t="shared" si="3"/>
        <v>1.5165750888103102E-2</v>
      </c>
      <c r="H64" s="5">
        <f t="shared" si="3"/>
        <v>0.10134100848126584</v>
      </c>
      <c r="I64" s="5">
        <f t="shared" si="3"/>
        <v>1.6733200530681513E-2</v>
      </c>
      <c r="J64" s="5">
        <f t="shared" si="3"/>
        <v>8.4852813742385721E-2</v>
      </c>
      <c r="K64" s="5">
        <f t="shared" si="3"/>
        <v>3.8078865529319543E-2</v>
      </c>
      <c r="L64" s="5">
        <f t="shared" si="3"/>
        <v>1.5811388300841916E-2</v>
      </c>
      <c r="M64" s="5">
        <f t="shared" si="3"/>
        <v>7.4161984870956613E-2</v>
      </c>
      <c r="N64" s="5"/>
      <c r="O64" s="5"/>
      <c r="P64" s="5">
        <f>_xlfn.STDEV.S(P58:P62)</f>
        <v>2.0843991940125091</v>
      </c>
      <c r="Q64" s="5"/>
    </row>
    <row r="66" spans="1:19" s="33" customFormat="1" x14ac:dyDescent="0.3">
      <c r="A66" s="33" t="s">
        <v>829</v>
      </c>
      <c r="B66" s="33">
        <v>44.72</v>
      </c>
      <c r="D66" s="33">
        <v>32</v>
      </c>
      <c r="F66" s="33">
        <v>0.01</v>
      </c>
      <c r="H66" s="33">
        <v>0.8</v>
      </c>
      <c r="I66" s="33">
        <v>0.01</v>
      </c>
      <c r="J66" s="33">
        <v>-0.01</v>
      </c>
      <c r="K66" s="33">
        <v>16.399999999999999</v>
      </c>
      <c r="L66" s="33">
        <v>5.37</v>
      </c>
      <c r="P66" s="33">
        <v>99.31</v>
      </c>
      <c r="Q66" s="33" t="s">
        <v>886</v>
      </c>
      <c r="R66" s="33" t="s">
        <v>993</v>
      </c>
      <c r="S66" s="33" t="s">
        <v>830</v>
      </c>
    </row>
    <row r="67" spans="1:19" s="33" customFormat="1" x14ac:dyDescent="0.3">
      <c r="A67" s="33" t="s">
        <v>827</v>
      </c>
      <c r="B67" s="33">
        <v>43.35</v>
      </c>
      <c r="D67" s="33">
        <v>32.299999999999997</v>
      </c>
      <c r="F67" s="33">
        <v>0.02</v>
      </c>
      <c r="H67" s="33">
        <v>0.28000000000000003</v>
      </c>
      <c r="I67" s="33">
        <v>0.01</v>
      </c>
      <c r="J67" s="33">
        <v>0.03</v>
      </c>
      <c r="K67" s="33">
        <v>15.72</v>
      </c>
      <c r="L67" s="33">
        <v>6.11</v>
      </c>
      <c r="P67" s="33">
        <v>97.82</v>
      </c>
      <c r="Q67" s="33" t="s">
        <v>886</v>
      </c>
      <c r="R67" s="33" t="s">
        <v>993</v>
      </c>
      <c r="S67" s="33" t="s">
        <v>828</v>
      </c>
    </row>
    <row r="68" spans="1:19" s="33" customFormat="1" x14ac:dyDescent="0.3">
      <c r="A68" s="33" t="s">
        <v>839</v>
      </c>
      <c r="B68" s="33">
        <v>45.52</v>
      </c>
      <c r="D68" s="33">
        <v>31.43</v>
      </c>
      <c r="F68" s="33">
        <v>0.01</v>
      </c>
      <c r="H68" s="33">
        <v>1.33</v>
      </c>
      <c r="I68" s="33">
        <v>0.02</v>
      </c>
      <c r="J68" s="33">
        <v>0.01</v>
      </c>
      <c r="K68" s="33">
        <v>16.09</v>
      </c>
      <c r="L68" s="33">
        <v>4.8499999999999996</v>
      </c>
      <c r="P68" s="33">
        <v>99.25</v>
      </c>
      <c r="Q68" s="33" t="s">
        <v>886</v>
      </c>
      <c r="R68" s="33" t="s">
        <v>993</v>
      </c>
      <c r="S68" s="33" t="s">
        <v>840</v>
      </c>
    </row>
    <row r="69" spans="1:19" s="33" customFormat="1" x14ac:dyDescent="0.3">
      <c r="A69" s="33" t="s">
        <v>833</v>
      </c>
      <c r="B69" s="33">
        <v>45</v>
      </c>
      <c r="D69" s="33">
        <v>33.53</v>
      </c>
      <c r="F69" s="33">
        <v>0.01</v>
      </c>
      <c r="H69" s="33">
        <v>0.57999999999999996</v>
      </c>
      <c r="I69" s="33">
        <v>0.01</v>
      </c>
      <c r="J69" s="33">
        <v>-0.01</v>
      </c>
      <c r="K69" s="33">
        <v>16.13</v>
      </c>
      <c r="L69" s="33">
        <v>5.58</v>
      </c>
      <c r="P69" s="33">
        <v>100.83</v>
      </c>
      <c r="Q69" s="33" t="s">
        <v>886</v>
      </c>
      <c r="R69" s="33" t="s">
        <v>993</v>
      </c>
      <c r="S69" s="33" t="s">
        <v>834</v>
      </c>
    </row>
    <row r="70" spans="1:19" s="33" customFormat="1" x14ac:dyDescent="0.3">
      <c r="A70" s="33" t="s">
        <v>831</v>
      </c>
      <c r="B70" s="33">
        <v>44.83</v>
      </c>
      <c r="D70" s="33">
        <v>33.54</v>
      </c>
      <c r="F70" s="33">
        <v>0.01</v>
      </c>
      <c r="H70" s="33">
        <v>0.5</v>
      </c>
      <c r="I70" s="33">
        <v>0.01</v>
      </c>
      <c r="J70" s="33">
        <v>0.02</v>
      </c>
      <c r="K70" s="33">
        <v>16.2</v>
      </c>
      <c r="L70" s="33">
        <v>5.81</v>
      </c>
      <c r="P70" s="33">
        <v>100.91</v>
      </c>
      <c r="Q70" s="33" t="s">
        <v>886</v>
      </c>
      <c r="R70" s="33" t="s">
        <v>993</v>
      </c>
      <c r="S70" s="33" t="s">
        <v>832</v>
      </c>
    </row>
    <row r="71" spans="1:19" s="33" customFormat="1" x14ac:dyDescent="0.3">
      <c r="A71" s="33" t="s">
        <v>837</v>
      </c>
      <c r="B71" s="33">
        <v>45.43</v>
      </c>
      <c r="D71" s="33">
        <v>35.159999999999997</v>
      </c>
      <c r="F71" s="33">
        <v>0.04</v>
      </c>
      <c r="H71" s="33">
        <v>0.28000000000000003</v>
      </c>
      <c r="I71" s="33">
        <v>0.04</v>
      </c>
      <c r="J71" s="33">
        <v>-0.01</v>
      </c>
      <c r="K71" s="33">
        <v>16.649999999999999</v>
      </c>
      <c r="L71" s="33">
        <v>6.81</v>
      </c>
      <c r="P71" s="33">
        <v>104.4</v>
      </c>
      <c r="Q71" s="33" t="s">
        <v>886</v>
      </c>
      <c r="R71" s="33" t="s">
        <v>993</v>
      </c>
      <c r="S71" s="33" t="s">
        <v>838</v>
      </c>
    </row>
    <row r="72" spans="1:19" s="33" customFormat="1" x14ac:dyDescent="0.3">
      <c r="A72" s="33" t="s">
        <v>841</v>
      </c>
      <c r="B72" s="33">
        <v>46.3</v>
      </c>
      <c r="D72" s="33">
        <v>33.01</v>
      </c>
      <c r="F72" s="33">
        <v>0.03</v>
      </c>
      <c r="H72" s="33">
        <v>1.49</v>
      </c>
      <c r="I72" s="33">
        <v>0</v>
      </c>
      <c r="J72" s="33">
        <v>0.01</v>
      </c>
      <c r="K72" s="33">
        <v>16.32</v>
      </c>
      <c r="L72" s="33">
        <v>4.92</v>
      </c>
      <c r="P72" s="33">
        <v>102.09</v>
      </c>
      <c r="Q72" s="33" t="s">
        <v>886</v>
      </c>
      <c r="R72" s="33" t="s">
        <v>993</v>
      </c>
      <c r="S72" s="33" t="s">
        <v>842</v>
      </c>
    </row>
    <row r="73" spans="1:19" s="33" customFormat="1" x14ac:dyDescent="0.3">
      <c r="A73" s="33" t="s">
        <v>835</v>
      </c>
      <c r="B73" s="33">
        <v>45.13</v>
      </c>
      <c r="D73" s="33">
        <v>33.56</v>
      </c>
      <c r="F73" s="33">
        <v>0.02</v>
      </c>
      <c r="H73" s="33">
        <v>0.74</v>
      </c>
      <c r="I73" s="33">
        <v>0.03</v>
      </c>
      <c r="J73" s="33">
        <v>0</v>
      </c>
      <c r="K73" s="33">
        <v>16.36</v>
      </c>
      <c r="L73" s="33">
        <v>5.67</v>
      </c>
      <c r="P73" s="33">
        <v>101.51</v>
      </c>
      <c r="Q73" s="33" t="s">
        <v>886</v>
      </c>
      <c r="R73" s="33" t="s">
        <v>993</v>
      </c>
      <c r="S73" s="33" t="s">
        <v>836</v>
      </c>
    </row>
    <row r="74" spans="1:19" s="33" customFormat="1" x14ac:dyDescent="0.3">
      <c r="A74" s="34" t="s">
        <v>178</v>
      </c>
      <c r="B74" s="35">
        <f>AVERAGE(B66:B73)</f>
        <v>45.035000000000004</v>
      </c>
      <c r="C74" s="35"/>
      <c r="D74" s="35">
        <f>AVERAGE(D66:D73)</f>
        <v>33.066249999999997</v>
      </c>
      <c r="E74" s="35"/>
      <c r="F74" s="35">
        <f>AVERAGE(F66:F73)</f>
        <v>1.8749999999999999E-2</v>
      </c>
      <c r="G74" s="35"/>
      <c r="H74" s="35">
        <f>AVERAGE(H66:H73)</f>
        <v>0.75000000000000011</v>
      </c>
      <c r="I74" s="35">
        <f>AVERAGE(I66:I73)</f>
        <v>1.6250000000000001E-2</v>
      </c>
      <c r="J74" s="35">
        <f>AVERAGE(J66:J73)</f>
        <v>4.9999999999999992E-3</v>
      </c>
      <c r="K74" s="35">
        <f>AVERAGE(K66:K73)</f>
        <v>16.233750000000001</v>
      </c>
      <c r="L74" s="35">
        <f>AVERAGE(L66:L73)</f>
        <v>5.64</v>
      </c>
      <c r="M74" s="35"/>
      <c r="N74" s="35"/>
      <c r="O74" s="35"/>
      <c r="P74" s="35">
        <f>AVERAGE(P66:P73)</f>
        <v>100.765</v>
      </c>
      <c r="Q74" s="35"/>
    </row>
    <row r="75" spans="1:19" s="33" customFormat="1" x14ac:dyDescent="0.3">
      <c r="A75" s="36" t="s">
        <v>179</v>
      </c>
      <c r="B75" s="37">
        <f>_xlfn.STDEV.S(B66:B73)</f>
        <v>0.8436485388731827</v>
      </c>
      <c r="C75" s="37"/>
      <c r="D75" s="37">
        <f>_xlfn.STDEV.S(D66:D73)</f>
        <v>1.1632213583714097</v>
      </c>
      <c r="E75" s="37"/>
      <c r="F75" s="37">
        <f>_xlfn.STDEV.S(F66:F73)</f>
        <v>1.1259916264596034E-2</v>
      </c>
      <c r="G75" s="37"/>
      <c r="H75" s="37">
        <f>_xlfn.STDEV.S(H66:H73)</f>
        <v>0.45036493139294392</v>
      </c>
      <c r="I75" s="37">
        <f>_xlfn.STDEV.S(I66:I73)</f>
        <v>1.3024701806293192E-2</v>
      </c>
      <c r="J75" s="37">
        <f>_xlfn.STDEV.S(J66:J73)</f>
        <v>1.5118578920369091E-2</v>
      </c>
      <c r="K75" s="37">
        <f>_xlfn.STDEV.S(K66:K73)</f>
        <v>0.27276036054697161</v>
      </c>
      <c r="L75" s="37">
        <f>_xlfn.STDEV.S(L66:L73)</f>
        <v>0.63680003589375822</v>
      </c>
      <c r="M75" s="37"/>
      <c r="N75" s="37"/>
      <c r="O75" s="37"/>
      <c r="P75" s="37">
        <f>_xlfn.STDEV.S(P66:P73)</f>
        <v>2.0225302399293277</v>
      </c>
      <c r="Q75" s="37"/>
    </row>
    <row r="76" spans="1:19" s="33" customFormat="1" x14ac:dyDescent="0.3">
      <c r="A76" s="34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P76" s="35"/>
      <c r="Q76" s="35"/>
    </row>
    <row r="77" spans="1:19" s="33" customFormat="1" x14ac:dyDescent="0.3">
      <c r="A77" s="33" t="s">
        <v>845</v>
      </c>
      <c r="B77" s="33">
        <v>37.97</v>
      </c>
      <c r="D77" s="33">
        <v>31.62</v>
      </c>
      <c r="F77" s="33">
        <v>0.01</v>
      </c>
      <c r="H77" s="33">
        <v>0.68</v>
      </c>
      <c r="I77" s="33">
        <v>0.02</v>
      </c>
      <c r="J77" s="33">
        <v>-0.01</v>
      </c>
      <c r="K77" s="33">
        <v>25.34</v>
      </c>
      <c r="L77" s="33">
        <v>0.03</v>
      </c>
      <c r="P77" s="33">
        <v>95.66</v>
      </c>
      <c r="Q77" s="33" t="s">
        <v>584</v>
      </c>
      <c r="R77" s="33" t="s">
        <v>993</v>
      </c>
      <c r="S77" s="33" t="s">
        <v>846</v>
      </c>
    </row>
    <row r="79" spans="1:19" x14ac:dyDescent="0.3">
      <c r="A79" t="s">
        <v>255</v>
      </c>
      <c r="B79" s="15">
        <v>53.62</v>
      </c>
      <c r="D79" s="15">
        <v>25.54</v>
      </c>
      <c r="F79" s="15">
        <v>0.05</v>
      </c>
      <c r="H79" s="15">
        <v>0.15</v>
      </c>
      <c r="I79" s="15">
        <v>0.02</v>
      </c>
      <c r="J79" s="15">
        <v>0.01</v>
      </c>
      <c r="K79" s="15">
        <v>12.4</v>
      </c>
      <c r="L79" s="15">
        <v>0.06</v>
      </c>
      <c r="P79" s="1">
        <v>91.87</v>
      </c>
      <c r="Q79" t="s">
        <v>583</v>
      </c>
      <c r="R79" t="s">
        <v>995</v>
      </c>
      <c r="S79" t="s">
        <v>256</v>
      </c>
    </row>
    <row r="80" spans="1:19" x14ac:dyDescent="0.3">
      <c r="A80" t="s">
        <v>257</v>
      </c>
      <c r="B80" s="15">
        <v>54.86</v>
      </c>
      <c r="D80" s="15">
        <v>23.79</v>
      </c>
      <c r="F80" s="15">
        <v>0.42</v>
      </c>
      <c r="H80" s="15">
        <v>0.13</v>
      </c>
      <c r="I80" s="15">
        <v>0.03</v>
      </c>
      <c r="J80" s="15">
        <v>-0.01</v>
      </c>
      <c r="K80" s="15">
        <v>11.85</v>
      </c>
      <c r="L80" s="15">
        <v>0.09</v>
      </c>
      <c r="P80" s="1">
        <v>91.19</v>
      </c>
      <c r="Q80" t="s">
        <v>583</v>
      </c>
      <c r="R80" t="s">
        <v>995</v>
      </c>
      <c r="S80" t="s">
        <v>258</v>
      </c>
    </row>
    <row r="81" spans="1:19" x14ac:dyDescent="0.3">
      <c r="A81" t="s">
        <v>259</v>
      </c>
      <c r="B81" s="15">
        <v>54.82</v>
      </c>
      <c r="D81" s="15">
        <v>25.77</v>
      </c>
      <c r="F81" s="15">
        <v>0.13</v>
      </c>
      <c r="H81" s="15">
        <v>0.14000000000000001</v>
      </c>
      <c r="I81" s="15">
        <v>0.02</v>
      </c>
      <c r="J81" s="15">
        <v>-0.01</v>
      </c>
      <c r="K81" s="15">
        <v>10.08</v>
      </c>
      <c r="L81" s="15">
        <v>0.05</v>
      </c>
      <c r="P81" s="1">
        <v>91.01</v>
      </c>
      <c r="Q81" t="s">
        <v>583</v>
      </c>
      <c r="R81" t="s">
        <v>995</v>
      </c>
      <c r="S81" t="s">
        <v>260</v>
      </c>
    </row>
    <row r="82" spans="1:19" x14ac:dyDescent="0.3">
      <c r="A82" s="2" t="s">
        <v>178</v>
      </c>
      <c r="B82" s="4">
        <f>AVERAGE(B79:B81)</f>
        <v>54.43333333333333</v>
      </c>
      <c r="D82" s="4">
        <f>AVERAGE(D79:D81)</f>
        <v>25.033333333333331</v>
      </c>
      <c r="F82" s="4">
        <f>AVERAGE(F79:F81)</f>
        <v>0.19999999999999998</v>
      </c>
      <c r="H82" s="4">
        <f>AVERAGE(H79:H81)</f>
        <v>0.14000000000000001</v>
      </c>
      <c r="I82" s="4">
        <f>AVERAGE(I79:I81)</f>
        <v>2.3333333333333334E-2</v>
      </c>
      <c r="J82" s="4">
        <f>AVERAGE(J79:J81)</f>
        <v>-3.3333333333333335E-3</v>
      </c>
      <c r="K82" s="4">
        <f>AVERAGE(K79:K81)</f>
        <v>11.443333333333333</v>
      </c>
      <c r="L82" s="4">
        <f>AVERAGE(L79:L81)</f>
        <v>6.6666666666666666E-2</v>
      </c>
      <c r="M82" s="4"/>
      <c r="N82" s="4"/>
      <c r="O82" s="4"/>
      <c r="P82" s="4">
        <f>AVERAGE(P79:P81)</f>
        <v>91.356666666666669</v>
      </c>
      <c r="Q82" s="4"/>
    </row>
    <row r="83" spans="1:19" x14ac:dyDescent="0.3">
      <c r="A83" s="3" t="s">
        <v>179</v>
      </c>
      <c r="B83" s="5">
        <f>_xlfn.STDEV.S(B79:B81)</f>
        <v>0.70465121395860464</v>
      </c>
      <c r="D83" s="5">
        <f>_xlfn.STDEV.S(D79:D81)</f>
        <v>1.0828819572480344</v>
      </c>
      <c r="F83" s="5">
        <f>_xlfn.STDEV.S(F79:F81)</f>
        <v>0.19467922333931784</v>
      </c>
      <c r="H83" s="5">
        <f>_xlfn.STDEV.S(H79:H81)</f>
        <v>9.999999999999995E-3</v>
      </c>
      <c r="I83" s="5">
        <f>_xlfn.STDEV.S(I79:I81)</f>
        <v>5.7735026918962398E-3</v>
      </c>
      <c r="J83" s="5">
        <f>_xlfn.STDEV.S(J79:J81)</f>
        <v>1.1547005383792516E-2</v>
      </c>
      <c r="K83" s="5">
        <f>_xlfn.STDEV.S(K79:K81)</f>
        <v>1.2122843450830063</v>
      </c>
      <c r="L83" s="5">
        <f>_xlfn.STDEV.S(L79:L81)</f>
        <v>2.0816659994661285E-2</v>
      </c>
      <c r="M83" s="5"/>
      <c r="N83" s="5"/>
      <c r="O83" s="5"/>
      <c r="P83" s="5">
        <f>_xlfn.STDEV.S(P79:P81)</f>
        <v>0.45357836515130906</v>
      </c>
      <c r="Q83" s="5"/>
    </row>
    <row r="84" spans="1:19" s="1" customFormat="1" x14ac:dyDescent="0.3">
      <c r="R84"/>
    </row>
    <row r="85" spans="1:19" s="1" customFormat="1" x14ac:dyDescent="0.3">
      <c r="A85" s="1" t="s">
        <v>249</v>
      </c>
      <c r="B85" s="1">
        <v>47.32</v>
      </c>
      <c r="D85" s="1">
        <v>32.43</v>
      </c>
      <c r="F85" s="1">
        <v>0.02</v>
      </c>
      <c r="H85" s="1">
        <v>1.17</v>
      </c>
      <c r="I85" s="1">
        <v>0.05</v>
      </c>
      <c r="J85" s="1">
        <v>-0.02</v>
      </c>
      <c r="K85" s="1">
        <v>16.54</v>
      </c>
      <c r="L85" s="1">
        <v>4.72</v>
      </c>
      <c r="P85" s="1">
        <v>102.26</v>
      </c>
      <c r="Q85" s="1" t="s">
        <v>452</v>
      </c>
      <c r="R85" t="s">
        <v>995</v>
      </c>
      <c r="S85" s="1" t="s">
        <v>250</v>
      </c>
    </row>
    <row r="86" spans="1:19" s="1" customFormat="1" x14ac:dyDescent="0.3">
      <c r="A86" s="1" t="s">
        <v>251</v>
      </c>
      <c r="B86" s="1">
        <v>47.69</v>
      </c>
      <c r="D86" s="1">
        <v>32.14</v>
      </c>
      <c r="F86" s="1">
        <v>0.04</v>
      </c>
      <c r="H86" s="1">
        <v>1.32</v>
      </c>
      <c r="I86" s="1">
        <v>0.02</v>
      </c>
      <c r="J86" s="1">
        <v>0.03</v>
      </c>
      <c r="K86" s="1">
        <v>16.32</v>
      </c>
      <c r="L86" s="1">
        <v>4.6100000000000003</v>
      </c>
      <c r="P86" s="1">
        <v>102.16</v>
      </c>
      <c r="Q86" s="1" t="s">
        <v>452</v>
      </c>
      <c r="R86" t="s">
        <v>995</v>
      </c>
      <c r="S86" s="1" t="s">
        <v>252</v>
      </c>
    </row>
    <row r="87" spans="1:19" s="1" customFormat="1" x14ac:dyDescent="0.3">
      <c r="A87" s="1" t="s">
        <v>253</v>
      </c>
      <c r="B87" s="1">
        <v>48.01</v>
      </c>
      <c r="D87" s="1">
        <v>32.15</v>
      </c>
      <c r="F87" s="1">
        <v>0.03</v>
      </c>
      <c r="H87" s="1">
        <v>0.99</v>
      </c>
      <c r="I87" s="1">
        <v>0.04</v>
      </c>
      <c r="J87" s="1">
        <v>0.01</v>
      </c>
      <c r="K87" s="1">
        <v>16.489999999999998</v>
      </c>
      <c r="L87" s="1">
        <v>4.3600000000000003</v>
      </c>
      <c r="P87" s="1">
        <v>102.08</v>
      </c>
      <c r="Q87" s="1" t="s">
        <v>452</v>
      </c>
      <c r="R87" t="s">
        <v>995</v>
      </c>
      <c r="S87" s="1" t="s">
        <v>254</v>
      </c>
    </row>
    <row r="88" spans="1:19" x14ac:dyDescent="0.3">
      <c r="A88" s="2" t="s">
        <v>178</v>
      </c>
      <c r="B88" s="4">
        <f>AVERAGE(B85:B87)</f>
        <v>47.673333333333325</v>
      </c>
      <c r="C88" s="4"/>
      <c r="D88" s="4">
        <f>AVERAGE(D85:D87)</f>
        <v>32.24</v>
      </c>
      <c r="E88" s="4"/>
      <c r="F88" s="4">
        <f>AVERAGE(F85:F87)</f>
        <v>0.03</v>
      </c>
      <c r="G88" s="4"/>
      <c r="H88" s="4">
        <f>AVERAGE(H85:H87)</f>
        <v>1.1600000000000001</v>
      </c>
      <c r="I88" s="4">
        <f>AVERAGE(I85:I87)</f>
        <v>3.6666666666666674E-2</v>
      </c>
      <c r="J88" s="4">
        <f>AVERAGE(J85:J87)</f>
        <v>6.6666666666666654E-3</v>
      </c>
      <c r="K88" s="4">
        <f>AVERAGE(K85:K87)</f>
        <v>16.45</v>
      </c>
      <c r="L88" s="4">
        <f>AVERAGE(L85:L87)</f>
        <v>4.5633333333333335</v>
      </c>
      <c r="M88" s="4"/>
      <c r="N88" s="4"/>
      <c r="O88" s="4"/>
      <c r="P88" s="4">
        <f>AVERAGE(P85:P87)</f>
        <v>102.16666666666667</v>
      </c>
      <c r="Q88" s="4"/>
    </row>
    <row r="89" spans="1:19" x14ac:dyDescent="0.3">
      <c r="A89" s="3" t="s">
        <v>179</v>
      </c>
      <c r="B89" s="5">
        <f>_xlfn.STDEV.S(B85:B87)</f>
        <v>0.34530180036213615</v>
      </c>
      <c r="C89" s="5"/>
      <c r="D89" s="5">
        <f>_xlfn.STDEV.S(D85:D87)</f>
        <v>0.16462077633154332</v>
      </c>
      <c r="E89" s="5"/>
      <c r="F89" s="5">
        <f>_xlfn.STDEV.S(F85:F87)</f>
        <v>1.0000000000000002E-2</v>
      </c>
      <c r="G89" s="5"/>
      <c r="H89" s="5">
        <f>_xlfn.STDEV.S(H85:H87)</f>
        <v>0.16522711641858134</v>
      </c>
      <c r="I89" s="5">
        <f>_xlfn.STDEV.S(I85:I87)</f>
        <v>1.5275252316519463E-2</v>
      </c>
      <c r="J89" s="5">
        <f>_xlfn.STDEV.S(J85:J87)</f>
        <v>2.5166114784235832E-2</v>
      </c>
      <c r="K89" s="5">
        <f>_xlfn.STDEV.S(K85:K87)</f>
        <v>0.1153256259467072</v>
      </c>
      <c r="L89" s="5">
        <f>_xlfn.STDEV.S(L85:L87)</f>
        <v>0.18448125469362259</v>
      </c>
      <c r="M89" s="5"/>
      <c r="N89" s="5"/>
      <c r="O89" s="5"/>
      <c r="P89" s="5">
        <f>_xlfn.STDEV.S(P85:P87)</f>
        <v>9.0184995056461478E-2</v>
      </c>
      <c r="Q89" s="5"/>
    </row>
    <row r="91" spans="1:19" s="33" customFormat="1" x14ac:dyDescent="0.3">
      <c r="A91" s="33" t="s">
        <v>329</v>
      </c>
      <c r="B91" s="38">
        <v>56.81</v>
      </c>
      <c r="D91" s="38">
        <v>27.94</v>
      </c>
      <c r="F91" s="38">
        <v>0.27</v>
      </c>
      <c r="H91" s="38">
        <v>0.4</v>
      </c>
      <c r="I91" s="38">
        <v>0.04</v>
      </c>
      <c r="J91" s="38">
        <v>-0.01</v>
      </c>
      <c r="K91" s="38">
        <v>6.51</v>
      </c>
      <c r="L91" s="38">
        <v>0.44</v>
      </c>
      <c r="P91" s="33">
        <v>92.4</v>
      </c>
      <c r="Q91" s="33" t="s">
        <v>583</v>
      </c>
      <c r="R91" s="33" t="s">
        <v>445</v>
      </c>
      <c r="S91" s="33" t="s">
        <v>330</v>
      </c>
    </row>
    <row r="92" spans="1:19" s="33" customFormat="1" x14ac:dyDescent="0.3">
      <c r="A92" s="33" t="s">
        <v>331</v>
      </c>
      <c r="B92" s="38">
        <v>57.38</v>
      </c>
      <c r="D92" s="38">
        <v>25.5</v>
      </c>
      <c r="F92" s="38">
        <v>0.16</v>
      </c>
      <c r="H92" s="38">
        <v>0.89</v>
      </c>
      <c r="I92" s="38">
        <v>0.03</v>
      </c>
      <c r="J92" s="38">
        <v>0.03</v>
      </c>
      <c r="K92" s="38">
        <v>9.01</v>
      </c>
      <c r="L92" s="38">
        <v>0.57999999999999996</v>
      </c>
      <c r="P92" s="33">
        <v>93.57</v>
      </c>
      <c r="Q92" s="33" t="s">
        <v>583</v>
      </c>
      <c r="R92" s="33" t="s">
        <v>445</v>
      </c>
      <c r="S92" s="33" t="s">
        <v>332</v>
      </c>
    </row>
    <row r="93" spans="1:19" s="33" customFormat="1" x14ac:dyDescent="0.3">
      <c r="A93" s="34" t="s">
        <v>178</v>
      </c>
      <c r="B93" s="35">
        <f>AVERAGE(B91:B92)</f>
        <v>57.094999999999999</v>
      </c>
      <c r="D93" s="35">
        <f>AVERAGE(D91:D92)</f>
        <v>26.72</v>
      </c>
      <c r="F93" s="35">
        <f>AVERAGE(F91:F92)</f>
        <v>0.21500000000000002</v>
      </c>
      <c r="H93" s="35">
        <f>AVERAGE(H91:H92)</f>
        <v>0.64500000000000002</v>
      </c>
      <c r="I93" s="35">
        <f>AVERAGE(I91:I92)</f>
        <v>3.5000000000000003E-2</v>
      </c>
      <c r="J93" s="35">
        <f>AVERAGE(J91:J92)</f>
        <v>9.9999999999999985E-3</v>
      </c>
      <c r="K93" s="35">
        <f>AVERAGE(K91:K92)</f>
        <v>7.76</v>
      </c>
      <c r="L93" s="35">
        <f>AVERAGE(L91:L92)</f>
        <v>0.51</v>
      </c>
      <c r="M93" s="35"/>
      <c r="N93" s="35"/>
      <c r="O93" s="35"/>
      <c r="P93" s="35">
        <f>AVERAGE(P91:P92)</f>
        <v>92.984999999999999</v>
      </c>
      <c r="Q93" s="35"/>
    </row>
    <row r="94" spans="1:19" s="33" customFormat="1" x14ac:dyDescent="0.3">
      <c r="A94" s="36" t="s">
        <v>179</v>
      </c>
      <c r="B94" s="37">
        <f>_xlfn.STDEV.S(B91:B92)</f>
        <v>0.40305086527633227</v>
      </c>
      <c r="D94" s="37">
        <f>_xlfn.STDEV.S(D91:D92)</f>
        <v>1.725340546095177</v>
      </c>
      <c r="F94" s="37">
        <f>_xlfn.STDEV.S(F91:F92)</f>
        <v>7.7781745930520133E-2</v>
      </c>
      <c r="H94" s="37">
        <f>_xlfn.STDEV.S(H91:H92)</f>
        <v>0.34648232278140828</v>
      </c>
      <c r="I94" s="37">
        <f>_xlfn.STDEV.S(I91:I92)</f>
        <v>7.0710678118654537E-3</v>
      </c>
      <c r="J94" s="37">
        <f>_xlfn.STDEV.S(J91:J92)</f>
        <v>2.8284271247461905E-2</v>
      </c>
      <c r="K94" s="37">
        <f>_xlfn.STDEV.S(K91:K92)</f>
        <v>1.7677669529663689</v>
      </c>
      <c r="L94" s="37">
        <f>_xlfn.STDEV.S(L91:L92)</f>
        <v>9.8994949366116816E-2</v>
      </c>
      <c r="M94" s="37"/>
      <c r="N94" s="37"/>
      <c r="O94" s="37"/>
      <c r="P94" s="37">
        <f>_xlfn.STDEV.S(P91:P92)</f>
        <v>0.82731493398825173</v>
      </c>
      <c r="Q94" s="37"/>
    </row>
    <row r="95" spans="1:19" x14ac:dyDescent="0.3">
      <c r="A95" s="3"/>
      <c r="B95" s="5"/>
      <c r="D95" s="5"/>
      <c r="F95" s="5"/>
      <c r="H95" s="5"/>
      <c r="I95" s="5"/>
      <c r="J95" s="5"/>
      <c r="K95" s="5"/>
      <c r="L95" s="5"/>
      <c r="P95" s="5"/>
      <c r="Q95" s="5"/>
    </row>
    <row r="96" spans="1:19" x14ac:dyDescent="0.3">
      <c r="A96" t="s">
        <v>373</v>
      </c>
      <c r="B96" s="15">
        <v>52.96</v>
      </c>
      <c r="D96" s="15">
        <v>28.03</v>
      </c>
      <c r="F96" s="15">
        <v>0.02</v>
      </c>
      <c r="H96" s="15">
        <v>0.12</v>
      </c>
      <c r="I96" s="15">
        <v>0.01</v>
      </c>
      <c r="J96" s="15">
        <v>0.01</v>
      </c>
      <c r="K96" s="15">
        <v>13.27</v>
      </c>
      <c r="L96" s="15">
        <v>0.01</v>
      </c>
      <c r="P96" s="1">
        <v>94.43</v>
      </c>
      <c r="Q96" t="s">
        <v>583</v>
      </c>
      <c r="R96" t="s">
        <v>454</v>
      </c>
      <c r="S96" t="s">
        <v>374</v>
      </c>
    </row>
    <row r="97" spans="1:19" x14ac:dyDescent="0.3">
      <c r="A97" t="s">
        <v>375</v>
      </c>
      <c r="B97" s="15">
        <v>52.9</v>
      </c>
      <c r="D97" s="15">
        <v>27.63</v>
      </c>
      <c r="F97" s="15">
        <v>0.35</v>
      </c>
      <c r="H97" s="15">
        <v>0.36</v>
      </c>
      <c r="I97" s="15">
        <v>7.0000000000000007E-2</v>
      </c>
      <c r="J97" s="15">
        <v>0.01</v>
      </c>
      <c r="K97" s="15">
        <v>11.81</v>
      </c>
      <c r="L97" s="15">
        <v>0.03</v>
      </c>
      <c r="P97" s="1">
        <v>93.16</v>
      </c>
      <c r="Q97" t="s">
        <v>583</v>
      </c>
      <c r="R97" t="s">
        <v>454</v>
      </c>
      <c r="S97" t="s">
        <v>376</v>
      </c>
    </row>
    <row r="98" spans="1:19" x14ac:dyDescent="0.3">
      <c r="A98" t="s">
        <v>377</v>
      </c>
      <c r="B98" s="15">
        <v>53.1</v>
      </c>
      <c r="D98" s="15">
        <v>27.81</v>
      </c>
      <c r="F98" s="15">
        <v>0.01</v>
      </c>
      <c r="H98" s="15">
        <v>0.21</v>
      </c>
      <c r="I98" s="15">
        <v>0.03</v>
      </c>
      <c r="J98" s="15">
        <v>0</v>
      </c>
      <c r="K98" s="15">
        <v>11.98</v>
      </c>
      <c r="L98" s="15">
        <v>0.02</v>
      </c>
      <c r="P98" s="1">
        <v>93.16</v>
      </c>
      <c r="Q98" t="s">
        <v>583</v>
      </c>
      <c r="R98" t="s">
        <v>454</v>
      </c>
      <c r="S98" t="s">
        <v>378</v>
      </c>
    </row>
    <row r="99" spans="1:19" s="1" customFormat="1" x14ac:dyDescent="0.3">
      <c r="A99" s="1" t="s">
        <v>379</v>
      </c>
      <c r="B99" s="6">
        <v>56.98</v>
      </c>
      <c r="D99" s="6">
        <v>23.69</v>
      </c>
      <c r="F99" s="6">
        <v>0.12</v>
      </c>
      <c r="H99" s="6">
        <v>7.0000000000000007E-2</v>
      </c>
      <c r="I99" s="6">
        <v>0.08</v>
      </c>
      <c r="J99" s="6">
        <v>-0.02</v>
      </c>
      <c r="K99" s="6">
        <v>9.36</v>
      </c>
      <c r="L99" s="6">
        <v>0.13</v>
      </c>
      <c r="P99" s="1">
        <v>90.44</v>
      </c>
      <c r="Q99" s="1" t="s">
        <v>583</v>
      </c>
      <c r="R99" t="s">
        <v>454</v>
      </c>
      <c r="S99" s="1" t="s">
        <v>380</v>
      </c>
    </row>
    <row r="100" spans="1:19" s="1" customFormat="1" x14ac:dyDescent="0.3">
      <c r="A100" s="1" t="s">
        <v>381</v>
      </c>
      <c r="B100" s="6">
        <v>59.09</v>
      </c>
      <c r="D100" s="6">
        <v>24.64</v>
      </c>
      <c r="F100" s="6">
        <v>0.52</v>
      </c>
      <c r="H100" s="6">
        <v>0.12</v>
      </c>
      <c r="I100" s="6">
        <v>0.05</v>
      </c>
      <c r="J100" s="6">
        <v>0</v>
      </c>
      <c r="K100" s="6">
        <v>10.54</v>
      </c>
      <c r="L100" s="6">
        <v>0.09</v>
      </c>
      <c r="P100" s="1">
        <v>95.03</v>
      </c>
      <c r="Q100" s="1" t="s">
        <v>583</v>
      </c>
      <c r="R100" t="s">
        <v>454</v>
      </c>
      <c r="S100" s="1" t="s">
        <v>382</v>
      </c>
    </row>
    <row r="101" spans="1:19" x14ac:dyDescent="0.3">
      <c r="A101" s="2" t="s">
        <v>178</v>
      </c>
      <c r="B101" s="4">
        <f>AVERAGE(B96:B100)</f>
        <v>55.005999999999993</v>
      </c>
      <c r="C101" s="4"/>
      <c r="D101" s="4">
        <f>AVERAGE(D96:D100)</f>
        <v>26.360000000000003</v>
      </c>
      <c r="E101" s="4"/>
      <c r="F101" s="4">
        <f>AVERAGE(F96:F100)</f>
        <v>0.20400000000000001</v>
      </c>
      <c r="G101" s="4"/>
      <c r="H101" s="4">
        <f>AVERAGE(H96:H100)</f>
        <v>0.17599999999999999</v>
      </c>
      <c r="I101" s="4">
        <f>AVERAGE(I96:I100)</f>
        <v>4.8000000000000001E-2</v>
      </c>
      <c r="J101" s="4">
        <f>AVERAGE(J96:J100)</f>
        <v>0</v>
      </c>
      <c r="K101" s="4">
        <f>AVERAGE(K96:K100)</f>
        <v>11.391999999999999</v>
      </c>
      <c r="L101" s="4">
        <f>AVERAGE(L96:L100)</f>
        <v>5.6000000000000008E-2</v>
      </c>
      <c r="M101" s="4"/>
      <c r="N101" s="4"/>
      <c r="O101" s="4"/>
      <c r="P101" s="4">
        <f>AVERAGE(P96:P100)</f>
        <v>93.244</v>
      </c>
    </row>
    <row r="102" spans="1:19" x14ac:dyDescent="0.3">
      <c r="A102" s="3" t="s">
        <v>179</v>
      </c>
      <c r="B102" s="5">
        <f>_xlfn.STDEV.S(B96:B100)</f>
        <v>2.8648699795976786</v>
      </c>
      <c r="C102" s="5"/>
      <c r="D102" s="5">
        <f>_xlfn.STDEV.S(D96:D100)</f>
        <v>2.0366393887971421</v>
      </c>
      <c r="E102" s="5"/>
      <c r="F102" s="5">
        <f>_xlfn.STDEV.S(F96:F100)</f>
        <v>0.22345021816950641</v>
      </c>
      <c r="G102" s="5"/>
      <c r="H102" s="5">
        <f>_xlfn.STDEV.S(H96:H100)</f>
        <v>0.11458621208504972</v>
      </c>
      <c r="I102" s="5">
        <f>_xlfn.STDEV.S(I96:I100)</f>
        <v>2.8635642126552723E-2</v>
      </c>
      <c r="J102" s="5">
        <f>_xlfn.STDEV.S(J96:J100)</f>
        <v>1.2247448713915891E-2</v>
      </c>
      <c r="K102" s="5">
        <f>_xlfn.STDEV.S(K96:K100)</f>
        <v>1.4918344412165769</v>
      </c>
      <c r="L102" s="5">
        <f>_xlfn.STDEV.S(L96:L100)</f>
        <v>5.1768716422179131E-2</v>
      </c>
      <c r="M102" s="5"/>
      <c r="N102" s="5"/>
      <c r="O102" s="5"/>
      <c r="P102" s="5">
        <f>_xlfn.STDEV.S(P96:P100)</f>
        <v>1.7658510695978891</v>
      </c>
    </row>
    <row r="104" spans="1:19" s="1" customFormat="1" x14ac:dyDescent="0.3">
      <c r="A104" s="1" t="s">
        <v>363</v>
      </c>
      <c r="B104" s="1">
        <v>44.06</v>
      </c>
      <c r="D104" s="1">
        <v>33.5</v>
      </c>
      <c r="F104" s="1">
        <v>0.02</v>
      </c>
      <c r="H104" s="1">
        <v>0.72</v>
      </c>
      <c r="I104" s="1">
        <v>0.04</v>
      </c>
      <c r="J104" s="1">
        <v>0</v>
      </c>
      <c r="K104" s="1">
        <v>21.12</v>
      </c>
      <c r="L104" s="1">
        <v>0.02</v>
      </c>
      <c r="P104" s="1">
        <v>99.49</v>
      </c>
      <c r="Q104" s="1" t="s">
        <v>584</v>
      </c>
      <c r="R104" t="s">
        <v>454</v>
      </c>
      <c r="S104" s="1" t="s">
        <v>364</v>
      </c>
    </row>
    <row r="106" spans="1:19" s="33" customFormat="1" x14ac:dyDescent="0.3">
      <c r="A106" s="33" t="s">
        <v>385</v>
      </c>
      <c r="B106" s="33">
        <v>100.24</v>
      </c>
      <c r="D106" s="33">
        <v>0.04</v>
      </c>
      <c r="F106" s="33">
        <v>0.03</v>
      </c>
      <c r="H106" s="33">
        <v>0.03</v>
      </c>
      <c r="I106" s="33">
        <v>0.04</v>
      </c>
      <c r="J106" s="33">
        <v>-0.03</v>
      </c>
      <c r="K106" s="33">
        <v>-0.01</v>
      </c>
      <c r="L106" s="33">
        <v>0.01</v>
      </c>
      <c r="P106" s="33">
        <v>100.4</v>
      </c>
      <c r="Q106" s="33" t="s">
        <v>869</v>
      </c>
      <c r="R106" s="33" t="s">
        <v>446</v>
      </c>
      <c r="S106" s="33" t="s">
        <v>386</v>
      </c>
    </row>
    <row r="107" spans="1:19" s="33" customFormat="1" x14ac:dyDescent="0.3">
      <c r="A107" s="33" t="s">
        <v>387</v>
      </c>
      <c r="B107" s="33">
        <v>100.12</v>
      </c>
      <c r="D107" s="33">
        <v>0.16</v>
      </c>
      <c r="F107" s="33">
        <v>0.03</v>
      </c>
      <c r="H107" s="33">
        <v>0.08</v>
      </c>
      <c r="I107" s="33">
        <v>0.02</v>
      </c>
      <c r="J107" s="33">
        <v>-0.05</v>
      </c>
      <c r="K107" s="33">
        <v>0.02</v>
      </c>
      <c r="L107" s="33">
        <v>0.04</v>
      </c>
      <c r="P107" s="33">
        <v>100.48</v>
      </c>
      <c r="Q107" s="33" t="s">
        <v>869</v>
      </c>
      <c r="R107" s="33" t="s">
        <v>446</v>
      </c>
      <c r="S107" s="33" t="s">
        <v>388</v>
      </c>
    </row>
    <row r="108" spans="1:19" s="33" customFormat="1" x14ac:dyDescent="0.3">
      <c r="A108" s="33" t="s">
        <v>389</v>
      </c>
      <c r="B108" s="33">
        <v>100.29</v>
      </c>
      <c r="D108" s="33">
        <v>7.0000000000000007E-2</v>
      </c>
      <c r="F108" s="33">
        <v>0.04</v>
      </c>
      <c r="H108" s="33">
        <v>0.06</v>
      </c>
      <c r="I108" s="33">
        <v>0.02</v>
      </c>
      <c r="J108" s="33">
        <v>0</v>
      </c>
      <c r="K108" s="33">
        <v>0</v>
      </c>
      <c r="L108" s="33">
        <v>0.02</v>
      </c>
      <c r="P108" s="33">
        <v>100.51</v>
      </c>
      <c r="Q108" s="33" t="s">
        <v>869</v>
      </c>
      <c r="R108" s="33" t="s">
        <v>446</v>
      </c>
      <c r="S108" s="33" t="s">
        <v>390</v>
      </c>
    </row>
    <row r="109" spans="1:19" s="33" customFormat="1" x14ac:dyDescent="0.3">
      <c r="A109" s="33" t="s">
        <v>391</v>
      </c>
      <c r="B109" s="33">
        <v>100.16</v>
      </c>
      <c r="D109" s="33">
        <v>0.12</v>
      </c>
      <c r="F109" s="33">
        <v>0.01</v>
      </c>
      <c r="H109" s="33">
        <v>0.09</v>
      </c>
      <c r="I109" s="33">
        <v>0.02</v>
      </c>
      <c r="J109" s="33">
        <v>-0.02</v>
      </c>
      <c r="K109" s="33">
        <v>0</v>
      </c>
      <c r="L109" s="33">
        <v>0.03</v>
      </c>
      <c r="P109" s="33">
        <v>100.42</v>
      </c>
      <c r="Q109" s="33" t="s">
        <v>869</v>
      </c>
      <c r="R109" s="33" t="s">
        <v>446</v>
      </c>
      <c r="S109" s="33" t="s">
        <v>392</v>
      </c>
    </row>
    <row r="110" spans="1:19" s="33" customFormat="1" x14ac:dyDescent="0.3">
      <c r="A110" s="34" t="s">
        <v>178</v>
      </c>
      <c r="B110" s="35">
        <f>AVERAGE(B106:B109)</f>
        <v>100.20250000000001</v>
      </c>
      <c r="C110" s="35"/>
      <c r="D110" s="35">
        <f>AVERAGE(D106:D109)</f>
        <v>9.7500000000000003E-2</v>
      </c>
      <c r="E110" s="35"/>
      <c r="F110" s="35">
        <f>AVERAGE(F106:F109)</f>
        <v>2.75E-2</v>
      </c>
      <c r="G110" s="35"/>
      <c r="H110" s="35">
        <f>AVERAGE(H106:H109)</f>
        <v>6.5000000000000002E-2</v>
      </c>
      <c r="I110" s="35">
        <f>AVERAGE(I106:I109)</f>
        <v>2.5000000000000001E-2</v>
      </c>
      <c r="J110" s="35">
        <f>AVERAGE(J106:J109)</f>
        <v>-2.5000000000000001E-2</v>
      </c>
      <c r="K110" s="35">
        <f>AVERAGE(K106:K109)</f>
        <v>2.5000000000000001E-3</v>
      </c>
      <c r="L110" s="35">
        <f>AVERAGE(L106:L109)</f>
        <v>2.5000000000000001E-2</v>
      </c>
      <c r="M110" s="35"/>
      <c r="N110" s="35"/>
      <c r="O110" s="35"/>
      <c r="P110" s="35">
        <f>AVERAGE(P106:P109)</f>
        <v>100.4525</v>
      </c>
      <c r="Q110" s="35"/>
    </row>
    <row r="111" spans="1:19" s="33" customFormat="1" x14ac:dyDescent="0.3">
      <c r="A111" s="36" t="s">
        <v>179</v>
      </c>
      <c r="B111" s="37">
        <f>_xlfn.STDEV.S(B106:B109)</f>
        <v>7.6757192931130244E-2</v>
      </c>
      <c r="C111" s="37"/>
      <c r="D111" s="37">
        <f>_xlfn.STDEV.S(D106:D109)</f>
        <v>5.3150729063673234E-2</v>
      </c>
      <c r="E111" s="37"/>
      <c r="F111" s="37">
        <f>_xlfn.STDEV.S(F106:F109)</f>
        <v>1.2583057392117918E-2</v>
      </c>
      <c r="G111" s="37"/>
      <c r="H111" s="37">
        <f>_xlfn.STDEV.S(H106:H109)</f>
        <v>2.645751311064589E-2</v>
      </c>
      <c r="I111" s="37">
        <f>_xlfn.STDEV.S(I106:I109)</f>
        <v>9.9999999999999985E-3</v>
      </c>
      <c r="J111" s="37">
        <f>_xlfn.STDEV.S(J106:J109)</f>
        <v>2.0816659994661327E-2</v>
      </c>
      <c r="K111" s="37">
        <f>_xlfn.STDEV.S(K106:K109)</f>
        <v>1.2583057392117916E-2</v>
      </c>
      <c r="L111" s="37">
        <f>_xlfn.STDEV.S(L106:L109)</f>
        <v>1.2909944487358051E-2</v>
      </c>
      <c r="M111" s="37"/>
      <c r="N111" s="37"/>
      <c r="O111" s="37"/>
      <c r="P111" s="37">
        <f>_xlfn.STDEV.S(P106:P109)</f>
        <v>5.1234753829798321E-2</v>
      </c>
      <c r="Q111" s="37"/>
    </row>
    <row r="112" spans="1:19" s="33" customFormat="1" x14ac:dyDescent="0.3"/>
    <row r="113" spans="1:19" s="33" customFormat="1" x14ac:dyDescent="0.3">
      <c r="A113" s="33" t="s">
        <v>403</v>
      </c>
      <c r="B113" s="33">
        <v>6.19</v>
      </c>
      <c r="C113" s="33">
        <v>5.05</v>
      </c>
      <c r="D113" s="33">
        <v>1.63</v>
      </c>
      <c r="E113" s="33">
        <v>-0.02</v>
      </c>
      <c r="F113" s="33">
        <v>0.06</v>
      </c>
      <c r="G113" s="33">
        <v>0.01</v>
      </c>
      <c r="H113" s="33">
        <v>76.23</v>
      </c>
      <c r="K113" s="33">
        <v>0.45</v>
      </c>
      <c r="L113" s="33">
        <v>0.7</v>
      </c>
      <c r="M113" s="33">
        <v>0.25</v>
      </c>
      <c r="N113" s="33">
        <v>0.01</v>
      </c>
      <c r="P113" s="33">
        <v>90.57</v>
      </c>
      <c r="Q113" s="33" t="s">
        <v>966</v>
      </c>
      <c r="R113" s="33" t="s">
        <v>446</v>
      </c>
      <c r="S113" s="33" t="s">
        <v>404</v>
      </c>
    </row>
    <row r="114" spans="1:19" s="33" customFormat="1" x14ac:dyDescent="0.3">
      <c r="A114" s="33" t="s">
        <v>405</v>
      </c>
      <c r="B114" s="33">
        <v>1.66</v>
      </c>
      <c r="C114" s="33">
        <v>3.74</v>
      </c>
      <c r="D114" s="33">
        <v>0.94</v>
      </c>
      <c r="E114" s="33">
        <v>-0.02</v>
      </c>
      <c r="F114" s="33">
        <v>0.05</v>
      </c>
      <c r="G114" s="33">
        <v>-0.01</v>
      </c>
      <c r="H114" s="33">
        <v>82.99</v>
      </c>
      <c r="K114" s="33">
        <v>0.02</v>
      </c>
      <c r="L114" s="33">
        <v>0.13</v>
      </c>
      <c r="M114" s="33">
        <v>0.25</v>
      </c>
      <c r="N114" s="33">
        <v>0</v>
      </c>
      <c r="P114" s="33">
        <v>89.78</v>
      </c>
      <c r="Q114" s="33" t="s">
        <v>966</v>
      </c>
      <c r="R114" s="33" t="s">
        <v>446</v>
      </c>
      <c r="S114" s="33" t="s">
        <v>406</v>
      </c>
    </row>
    <row r="115" spans="1:19" s="33" customFormat="1" x14ac:dyDescent="0.3">
      <c r="A115" s="33" t="s">
        <v>407</v>
      </c>
      <c r="B115" s="33">
        <v>1.58</v>
      </c>
      <c r="C115" s="33">
        <v>4.8099999999999996</v>
      </c>
      <c r="D115" s="33">
        <v>0.91</v>
      </c>
      <c r="E115" s="33">
        <v>0.01</v>
      </c>
      <c r="F115" s="33">
        <v>7.0000000000000007E-2</v>
      </c>
      <c r="G115" s="33">
        <v>0.03</v>
      </c>
      <c r="H115" s="33">
        <v>80.900000000000006</v>
      </c>
      <c r="K115" s="33">
        <v>0.03</v>
      </c>
      <c r="L115" s="33">
        <v>0.19</v>
      </c>
      <c r="M115" s="33">
        <v>0.28999999999999998</v>
      </c>
      <c r="N115" s="33">
        <v>0.01</v>
      </c>
      <c r="P115" s="33">
        <v>88.83</v>
      </c>
      <c r="Q115" s="33" t="s">
        <v>966</v>
      </c>
      <c r="R115" s="33" t="s">
        <v>446</v>
      </c>
      <c r="S115" s="33" t="s">
        <v>408</v>
      </c>
    </row>
    <row r="116" spans="1:19" s="33" customFormat="1" x14ac:dyDescent="0.3">
      <c r="A116" s="33" t="s">
        <v>409</v>
      </c>
      <c r="B116" s="33">
        <v>5.53</v>
      </c>
      <c r="C116" s="33">
        <v>2.95</v>
      </c>
      <c r="D116" s="33">
        <v>2.1</v>
      </c>
      <c r="E116" s="33">
        <v>0.01</v>
      </c>
      <c r="F116" s="33">
        <v>0.06</v>
      </c>
      <c r="G116" s="33">
        <v>-0.01</v>
      </c>
      <c r="H116" s="33">
        <v>79.63</v>
      </c>
      <c r="K116" s="33">
        <v>0.89</v>
      </c>
      <c r="L116" s="33">
        <v>0.22</v>
      </c>
      <c r="M116" s="33">
        <v>0.24</v>
      </c>
      <c r="N116" s="33">
        <v>0.01</v>
      </c>
      <c r="P116" s="33">
        <v>91.64</v>
      </c>
      <c r="Q116" s="33" t="s">
        <v>966</v>
      </c>
      <c r="R116" s="33" t="s">
        <v>446</v>
      </c>
      <c r="S116" s="33" t="s">
        <v>410</v>
      </c>
    </row>
    <row r="117" spans="1:19" s="33" customFormat="1" x14ac:dyDescent="0.3">
      <c r="A117" s="33" t="s">
        <v>411</v>
      </c>
      <c r="B117" s="33">
        <v>16.350000000000001</v>
      </c>
      <c r="C117" s="33">
        <v>2.75</v>
      </c>
      <c r="D117" s="33">
        <v>5.35</v>
      </c>
      <c r="E117" s="33">
        <v>-0.01</v>
      </c>
      <c r="F117" s="33">
        <v>0.06</v>
      </c>
      <c r="G117" s="33">
        <v>0.02</v>
      </c>
      <c r="H117" s="33">
        <v>65.8</v>
      </c>
      <c r="K117" s="33">
        <v>3.14</v>
      </c>
      <c r="L117" s="33">
        <v>0.68</v>
      </c>
      <c r="M117" s="33">
        <v>0.23</v>
      </c>
      <c r="N117" s="33">
        <v>0.03</v>
      </c>
      <c r="P117" s="33">
        <v>94.4</v>
      </c>
      <c r="Q117" s="33" t="s">
        <v>967</v>
      </c>
      <c r="R117" s="33" t="s">
        <v>446</v>
      </c>
      <c r="S117" s="33" t="s">
        <v>412</v>
      </c>
    </row>
    <row r="118" spans="1:19" s="33" customFormat="1" x14ac:dyDescent="0.3">
      <c r="A118" s="34" t="s">
        <v>178</v>
      </c>
      <c r="B118" s="35">
        <f t="shared" ref="B118:H118" si="4">AVERAGE(B113:B117)</f>
        <v>6.2620000000000005</v>
      </c>
      <c r="C118" s="35">
        <f t="shared" si="4"/>
        <v>3.8599999999999994</v>
      </c>
      <c r="D118" s="35">
        <f t="shared" si="4"/>
        <v>2.1859999999999999</v>
      </c>
      <c r="E118" s="35">
        <f t="shared" si="4"/>
        <v>-6.0000000000000001E-3</v>
      </c>
      <c r="F118" s="35">
        <f t="shared" si="4"/>
        <v>0.06</v>
      </c>
      <c r="G118" s="35">
        <f t="shared" si="4"/>
        <v>7.9999999999999984E-3</v>
      </c>
      <c r="H118" s="35">
        <f t="shared" si="4"/>
        <v>77.11</v>
      </c>
      <c r="I118" s="35"/>
      <c r="J118" s="35"/>
      <c r="K118" s="35">
        <f>AVERAGE(K113:K117)</f>
        <v>0.90600000000000003</v>
      </c>
      <c r="L118" s="35">
        <f>AVERAGE(L113:L117)</f>
        <v>0.38400000000000001</v>
      </c>
      <c r="M118" s="35">
        <f>AVERAGE(M113:M117)</f>
        <v>0.252</v>
      </c>
      <c r="N118" s="35">
        <f>AVERAGE(N113:N117)</f>
        <v>1.2E-2</v>
      </c>
      <c r="O118" s="35"/>
      <c r="P118" s="35">
        <f>AVERAGE(P113:P117)</f>
        <v>91.044000000000011</v>
      </c>
      <c r="Q118" s="35"/>
    </row>
    <row r="119" spans="1:19" s="33" customFormat="1" x14ac:dyDescent="0.3">
      <c r="A119" s="36" t="s">
        <v>179</v>
      </c>
      <c r="B119" s="37">
        <f t="shared" ref="B119:H119" si="5">_xlfn.STDEV.S(B113:B117)</f>
        <v>6.0292677830728341</v>
      </c>
      <c r="C119" s="37">
        <f t="shared" si="5"/>
        <v>1.0479980916013185</v>
      </c>
      <c r="D119" s="37">
        <f t="shared" si="5"/>
        <v>1.8376697200530894</v>
      </c>
      <c r="E119" s="37">
        <f t="shared" si="5"/>
        <v>1.5165750888103102E-2</v>
      </c>
      <c r="F119" s="37">
        <f t="shared" si="5"/>
        <v>7.0710678118654771E-3</v>
      </c>
      <c r="G119" s="37">
        <f t="shared" si="5"/>
        <v>1.7888543819998319E-2</v>
      </c>
      <c r="H119" s="37">
        <f t="shared" si="5"/>
        <v>6.7819503094611369</v>
      </c>
      <c r="I119" s="37"/>
      <c r="J119" s="37"/>
      <c r="K119" s="37">
        <f>_xlfn.STDEV.S(K113:K117)</f>
        <v>1.2991651165267639</v>
      </c>
      <c r="L119" s="37">
        <f>_xlfn.STDEV.S(L113:L117)</f>
        <v>0.28130055101261359</v>
      </c>
      <c r="M119" s="37">
        <f>_xlfn.STDEV.S(M113:M117)</f>
        <v>2.2803508501982751E-2</v>
      </c>
      <c r="N119" s="37">
        <f>_xlfn.STDEV.S(N113:N117)</f>
        <v>1.0954451150103324E-2</v>
      </c>
      <c r="O119" s="37"/>
      <c r="P119" s="37">
        <f>_xlfn.STDEV.S(P113:P117)</f>
        <v>2.1413850657927016</v>
      </c>
      <c r="Q119" s="37"/>
    </row>
    <row r="120" spans="1:19" s="1" customFormat="1" x14ac:dyDescent="0.3"/>
    <row r="121" spans="1:19" s="1" customFormat="1" x14ac:dyDescent="0.3">
      <c r="A121" s="1" t="s">
        <v>425</v>
      </c>
      <c r="B121" s="1">
        <v>1.51</v>
      </c>
      <c r="D121" s="1">
        <v>81.81</v>
      </c>
      <c r="F121" s="1">
        <v>0.31</v>
      </c>
      <c r="H121" s="1">
        <v>1</v>
      </c>
      <c r="I121" s="1">
        <v>0.02</v>
      </c>
      <c r="J121" s="1">
        <v>0.02</v>
      </c>
      <c r="K121" s="1">
        <v>7.0000000000000007E-2</v>
      </c>
      <c r="L121" s="1">
        <v>0.01</v>
      </c>
      <c r="P121" s="1">
        <v>84.75</v>
      </c>
      <c r="Q121" s="1" t="s">
        <v>965</v>
      </c>
      <c r="R121" s="1" t="s">
        <v>566</v>
      </c>
      <c r="S121" s="1" t="s">
        <v>426</v>
      </c>
    </row>
    <row r="122" spans="1:19" s="1" customFormat="1" x14ac:dyDescent="0.3"/>
    <row r="123" spans="1:19" s="1" customFormat="1" x14ac:dyDescent="0.3">
      <c r="A123" s="1" t="s">
        <v>417</v>
      </c>
      <c r="B123" s="1">
        <v>0.22</v>
      </c>
      <c r="C123" s="1">
        <v>8.1199999999999992</v>
      </c>
      <c r="D123" s="1">
        <v>0.86</v>
      </c>
      <c r="E123" s="1">
        <v>0.18</v>
      </c>
      <c r="F123" s="1">
        <v>0.52</v>
      </c>
      <c r="G123" s="1">
        <v>1.56</v>
      </c>
      <c r="H123" s="1">
        <v>82.71</v>
      </c>
      <c r="K123" s="1">
        <v>0.03</v>
      </c>
      <c r="L123" s="1">
        <v>0</v>
      </c>
      <c r="M123" s="1">
        <v>0.19</v>
      </c>
      <c r="N123" s="1">
        <v>0.02</v>
      </c>
      <c r="P123" s="1">
        <v>94.42</v>
      </c>
      <c r="Q123" s="1" t="s">
        <v>966</v>
      </c>
      <c r="R123" s="1" t="s">
        <v>566</v>
      </c>
      <c r="S123" s="1" t="s">
        <v>418</v>
      </c>
    </row>
    <row r="125" spans="1:19" s="33" customFormat="1" x14ac:dyDescent="0.3">
      <c r="A125" s="33" t="s">
        <v>785</v>
      </c>
      <c r="B125" s="33">
        <v>53.39</v>
      </c>
      <c r="D125" s="33">
        <v>23.82</v>
      </c>
      <c r="F125" s="33">
        <v>0.02</v>
      </c>
      <c r="H125" s="33">
        <v>0.03</v>
      </c>
      <c r="I125" s="33">
        <v>0.04</v>
      </c>
      <c r="J125" s="33">
        <v>0.03</v>
      </c>
      <c r="K125" s="33">
        <v>13.26</v>
      </c>
      <c r="L125" s="33">
        <v>0.08</v>
      </c>
      <c r="P125" s="33">
        <v>90.68</v>
      </c>
      <c r="Q125" s="33" t="s">
        <v>583</v>
      </c>
      <c r="R125" s="33" t="s">
        <v>457</v>
      </c>
      <c r="S125" s="33" t="s">
        <v>786</v>
      </c>
    </row>
    <row r="126" spans="1:19" s="33" customFormat="1" x14ac:dyDescent="0.3">
      <c r="A126" s="33" t="s">
        <v>783</v>
      </c>
      <c r="B126" s="33">
        <v>53.33</v>
      </c>
      <c r="D126" s="33">
        <v>22.94</v>
      </c>
      <c r="F126" s="33">
        <v>0.02</v>
      </c>
      <c r="H126" s="33">
        <v>0.04</v>
      </c>
      <c r="I126" s="33">
        <v>0.03</v>
      </c>
      <c r="J126" s="33">
        <v>-0.01</v>
      </c>
      <c r="K126" s="33">
        <v>13.67</v>
      </c>
      <c r="L126" s="33">
        <v>0.05</v>
      </c>
      <c r="P126" s="33">
        <v>90.08</v>
      </c>
      <c r="Q126" s="33" t="s">
        <v>583</v>
      </c>
      <c r="R126" s="33" t="s">
        <v>457</v>
      </c>
      <c r="S126" s="33" t="s">
        <v>784</v>
      </c>
    </row>
    <row r="127" spans="1:19" s="33" customFormat="1" x14ac:dyDescent="0.3">
      <c r="A127" s="33" t="s">
        <v>787</v>
      </c>
      <c r="B127" s="33">
        <v>53.63</v>
      </c>
      <c r="D127" s="33">
        <v>23.45</v>
      </c>
      <c r="F127" s="33">
        <v>0.02</v>
      </c>
      <c r="H127" s="33">
        <v>0.06</v>
      </c>
      <c r="I127" s="33">
        <v>0.04</v>
      </c>
      <c r="J127" s="33">
        <v>0.04</v>
      </c>
      <c r="K127" s="33">
        <v>13.48</v>
      </c>
      <c r="L127" s="33">
        <v>0.04</v>
      </c>
      <c r="P127" s="33">
        <v>90.75</v>
      </c>
      <c r="Q127" s="33" t="s">
        <v>583</v>
      </c>
      <c r="R127" s="33" t="s">
        <v>457</v>
      </c>
      <c r="S127" s="33" t="s">
        <v>788</v>
      </c>
    </row>
    <row r="128" spans="1:19" s="33" customFormat="1" x14ac:dyDescent="0.3">
      <c r="A128" s="33" t="s">
        <v>791</v>
      </c>
      <c r="B128" s="33">
        <v>54.45</v>
      </c>
      <c r="D128" s="33">
        <v>23.41</v>
      </c>
      <c r="F128" s="33">
        <v>0.02</v>
      </c>
      <c r="H128" s="33">
        <v>0.04</v>
      </c>
      <c r="I128" s="33">
        <v>-0.04</v>
      </c>
      <c r="J128" s="33">
        <v>-0.02</v>
      </c>
      <c r="K128" s="33">
        <v>13.59</v>
      </c>
      <c r="L128" s="33">
        <v>0.05</v>
      </c>
      <c r="P128" s="33">
        <v>91.57</v>
      </c>
      <c r="Q128" s="33" t="s">
        <v>583</v>
      </c>
      <c r="R128" s="33" t="s">
        <v>457</v>
      </c>
      <c r="S128" s="33" t="s">
        <v>792</v>
      </c>
    </row>
    <row r="129" spans="1:19" s="33" customFormat="1" x14ac:dyDescent="0.3">
      <c r="A129" s="33" t="s">
        <v>781</v>
      </c>
      <c r="B129" s="33">
        <v>51.98</v>
      </c>
      <c r="D129" s="33">
        <v>22.8</v>
      </c>
      <c r="F129" s="33">
        <v>0.04</v>
      </c>
      <c r="H129" s="33">
        <v>0.21</v>
      </c>
      <c r="I129" s="33">
        <v>0.03</v>
      </c>
      <c r="J129" s="33">
        <v>0</v>
      </c>
      <c r="K129" s="33">
        <v>13.06</v>
      </c>
      <c r="L129" s="33">
        <v>0.04</v>
      </c>
      <c r="P129" s="33">
        <v>88.16</v>
      </c>
      <c r="Q129" s="33" t="s">
        <v>583</v>
      </c>
      <c r="R129" s="33" t="s">
        <v>457</v>
      </c>
      <c r="S129" s="33" t="s">
        <v>782</v>
      </c>
    </row>
    <row r="130" spans="1:19" s="33" customFormat="1" x14ac:dyDescent="0.3">
      <c r="A130" s="33" t="s">
        <v>789</v>
      </c>
      <c r="B130" s="33">
        <v>54.03</v>
      </c>
      <c r="D130" s="33">
        <v>23.16</v>
      </c>
      <c r="F130" s="33">
        <v>0.01</v>
      </c>
      <c r="H130" s="33">
        <v>0.04</v>
      </c>
      <c r="I130" s="33">
        <v>-0.01</v>
      </c>
      <c r="J130" s="33">
        <v>0.01</v>
      </c>
      <c r="K130" s="33">
        <v>13.51</v>
      </c>
      <c r="L130" s="33">
        <v>0.05</v>
      </c>
      <c r="P130" s="33">
        <v>90.81</v>
      </c>
      <c r="Q130" s="33" t="s">
        <v>583</v>
      </c>
      <c r="R130" s="33" t="s">
        <v>457</v>
      </c>
      <c r="S130" s="33" t="s">
        <v>790</v>
      </c>
    </row>
    <row r="131" spans="1:19" s="33" customFormat="1" x14ac:dyDescent="0.3">
      <c r="A131" s="34" t="s">
        <v>178</v>
      </c>
      <c r="B131" s="35">
        <f>AVERAGE(B125:B130)</f>
        <v>53.468333333333341</v>
      </c>
      <c r="C131" s="35"/>
      <c r="D131" s="35">
        <f>AVERAGE(D125:D130)</f>
        <v>23.263333333333335</v>
      </c>
      <c r="E131" s="35"/>
      <c r="F131" s="35">
        <f>AVERAGE(F125:F130)</f>
        <v>2.1666666666666667E-2</v>
      </c>
      <c r="G131" s="35"/>
      <c r="H131" s="35">
        <f>AVERAGE(H125:H130)</f>
        <v>6.9999999999999993E-2</v>
      </c>
      <c r="I131" s="35">
        <f>AVERAGE(I125:I130)</f>
        <v>1.5000000000000001E-2</v>
      </c>
      <c r="J131" s="35">
        <f>AVERAGE(J125:J130)</f>
        <v>8.3333333333333332E-3</v>
      </c>
      <c r="K131" s="35">
        <f>AVERAGE(K125:K130)</f>
        <v>13.428333333333335</v>
      </c>
      <c r="L131" s="35">
        <f>AVERAGE(L125:L130)</f>
        <v>5.1666666666666666E-2</v>
      </c>
      <c r="M131" s="35"/>
      <c r="N131" s="35"/>
      <c r="O131" s="35"/>
      <c r="P131" s="35">
        <f>AVERAGE(P125:P130)</f>
        <v>90.341666666666654</v>
      </c>
    </row>
    <row r="132" spans="1:19" s="33" customFormat="1" x14ac:dyDescent="0.3">
      <c r="A132" s="36" t="s">
        <v>179</v>
      </c>
      <c r="B132" s="37">
        <f>_xlfn.STDEV.S(B125:B130)</f>
        <v>0.84210252740783897</v>
      </c>
      <c r="C132" s="37"/>
      <c r="D132" s="37">
        <f>_xlfn.STDEV.S(D125:D130)</f>
        <v>0.37313089749666456</v>
      </c>
      <c r="E132" s="37"/>
      <c r="F132" s="37">
        <f>_xlfn.STDEV.S(F125:F130)</f>
        <v>9.8319208025017465E-3</v>
      </c>
      <c r="G132" s="37"/>
      <c r="H132" s="37">
        <f>_xlfn.STDEV.S(H125:H130)</f>
        <v>6.9282032302755078E-2</v>
      </c>
      <c r="I132" s="37">
        <f>_xlfn.STDEV.S(I125:I130)</f>
        <v>3.2710854467592254E-2</v>
      </c>
      <c r="J132" s="37">
        <f>_xlfn.STDEV.S(J125:J130)</f>
        <v>2.3166067138525405E-2</v>
      </c>
      <c r="K132" s="37">
        <f>_xlfn.STDEV.S(K125:K130)</f>
        <v>0.22710496838833488</v>
      </c>
      <c r="L132" s="37">
        <f>_xlfn.STDEV.S(L125:L130)</f>
        <v>1.471960144387976E-2</v>
      </c>
      <c r="M132" s="37"/>
      <c r="N132" s="37"/>
      <c r="O132" s="37"/>
      <c r="P132" s="37">
        <f>_xlfn.STDEV.S(P125:P130)</f>
        <v>1.169400131121366</v>
      </c>
    </row>
    <row r="134" spans="1:19" s="11" customFormat="1" x14ac:dyDescent="0.3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9"/>
  <sheetViews>
    <sheetView topLeftCell="G1" zoomScale="80" zoomScaleNormal="80" workbookViewId="0">
      <pane ySplit="1" topLeftCell="A731" activePane="bottomLeft" state="frozen"/>
      <selection pane="bottomLeft" activeCell="X750" sqref="X750"/>
    </sheetView>
  </sheetViews>
  <sheetFormatPr defaultColWidth="9.109375" defaultRowHeight="14.4" x14ac:dyDescent="0.3"/>
  <cols>
    <col min="1" max="1" width="20.5546875" style="1" bestFit="1" customWidth="1"/>
    <col min="2" max="14" width="9.109375" style="1"/>
    <col min="15" max="15" width="7.33203125" style="1" bestFit="1" customWidth="1"/>
    <col min="16" max="16" width="7" style="1" bestFit="1" customWidth="1"/>
    <col min="17" max="19" width="9.109375" style="1"/>
    <col min="20" max="20" width="14.6640625" style="1" customWidth="1"/>
    <col min="21" max="21" width="9.109375" style="1"/>
    <col min="22" max="22" width="5.6640625" style="1" bestFit="1" customWidth="1"/>
    <col min="23" max="16384" width="9.109375" style="1"/>
  </cols>
  <sheetData>
    <row r="1" spans="1:31" x14ac:dyDescent="0.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14</v>
      </c>
      <c r="AE1" s="1" t="s">
        <v>17</v>
      </c>
    </row>
    <row r="2" spans="1:31" x14ac:dyDescent="0.3">
      <c r="A2" s="1" t="s">
        <v>19</v>
      </c>
      <c r="B2" s="1">
        <v>39.18</v>
      </c>
      <c r="C2" s="1">
        <v>4.21</v>
      </c>
      <c r="D2" s="1">
        <v>15.27</v>
      </c>
      <c r="E2" s="1">
        <v>13.94</v>
      </c>
      <c r="F2" s="1">
        <v>12.35</v>
      </c>
      <c r="G2" s="1">
        <v>7.0000000000000007E-2</v>
      </c>
      <c r="H2" s="1">
        <v>8.49</v>
      </c>
      <c r="K2" s="1">
        <v>1.88</v>
      </c>
      <c r="L2" s="1">
        <v>2.2799999999999998</v>
      </c>
      <c r="M2" s="1">
        <v>1.24</v>
      </c>
      <c r="N2" s="1">
        <v>0.3</v>
      </c>
      <c r="O2" s="1">
        <v>0.02</v>
      </c>
      <c r="P2" s="1">
        <v>99.24</v>
      </c>
      <c r="Q2" s="1">
        <v>0.13</v>
      </c>
      <c r="R2" s="1">
        <v>99.1</v>
      </c>
      <c r="AE2" s="1" t="s">
        <v>20</v>
      </c>
    </row>
    <row r="3" spans="1:31" x14ac:dyDescent="0.3">
      <c r="A3" s="1" t="s">
        <v>21</v>
      </c>
      <c r="B3" s="1">
        <v>39.1</v>
      </c>
      <c r="C3" s="1">
        <v>4.17</v>
      </c>
      <c r="D3" s="1">
        <v>15.26</v>
      </c>
      <c r="E3" s="1">
        <v>13.91</v>
      </c>
      <c r="F3" s="1">
        <v>12.37</v>
      </c>
      <c r="G3" s="1">
        <v>0.09</v>
      </c>
      <c r="H3" s="1">
        <v>8.2899999999999991</v>
      </c>
      <c r="K3" s="1">
        <v>1.86</v>
      </c>
      <c r="L3" s="1">
        <v>2.23</v>
      </c>
      <c r="M3" s="1">
        <v>1.27</v>
      </c>
      <c r="N3" s="1">
        <v>0.31</v>
      </c>
      <c r="O3" s="1">
        <v>0.03</v>
      </c>
      <c r="P3" s="1">
        <v>98.89</v>
      </c>
      <c r="Q3" s="1">
        <v>0.14000000000000001</v>
      </c>
      <c r="R3" s="1">
        <v>98.76</v>
      </c>
      <c r="AE3" s="1" t="s">
        <v>22</v>
      </c>
    </row>
    <row r="4" spans="1:31" x14ac:dyDescent="0.3">
      <c r="A4" s="1" t="s">
        <v>23</v>
      </c>
      <c r="B4" s="1">
        <v>40.24</v>
      </c>
      <c r="C4" s="1">
        <v>4.6900000000000004</v>
      </c>
      <c r="D4" s="1">
        <v>14.27</v>
      </c>
      <c r="E4" s="1">
        <v>12.27</v>
      </c>
      <c r="F4" s="1">
        <v>10.1</v>
      </c>
      <c r="G4" s="1">
        <v>0.09</v>
      </c>
      <c r="H4" s="1">
        <v>10.84</v>
      </c>
      <c r="K4" s="1">
        <v>1.9</v>
      </c>
      <c r="L4" s="1">
        <v>2.69</v>
      </c>
      <c r="M4" s="1">
        <v>2.09</v>
      </c>
      <c r="N4" s="1">
        <v>0.23</v>
      </c>
      <c r="O4" s="1">
        <v>0.03</v>
      </c>
      <c r="P4" s="1">
        <v>99.46</v>
      </c>
      <c r="Q4" s="1">
        <v>0.1</v>
      </c>
      <c r="R4" s="1">
        <v>99.36</v>
      </c>
      <c r="AE4" s="1" t="s">
        <v>24</v>
      </c>
    </row>
    <row r="5" spans="1:31" x14ac:dyDescent="0.3">
      <c r="A5" s="1" t="s">
        <v>25</v>
      </c>
      <c r="B5" s="1">
        <v>40.67</v>
      </c>
      <c r="C5" s="1">
        <v>4.68</v>
      </c>
      <c r="D5" s="1">
        <v>14.31</v>
      </c>
      <c r="E5" s="1">
        <v>12.04</v>
      </c>
      <c r="F5" s="1">
        <v>10.029999999999999</v>
      </c>
      <c r="G5" s="1">
        <v>0.09</v>
      </c>
      <c r="H5" s="1">
        <v>10.72</v>
      </c>
      <c r="K5" s="1">
        <v>1.87</v>
      </c>
      <c r="L5" s="1">
        <v>2.59</v>
      </c>
      <c r="M5" s="1">
        <v>2.02</v>
      </c>
      <c r="N5" s="1">
        <v>0.28000000000000003</v>
      </c>
      <c r="O5" s="1">
        <v>0.04</v>
      </c>
      <c r="P5" s="1">
        <v>99.35</v>
      </c>
      <c r="Q5" s="1">
        <v>0.13</v>
      </c>
      <c r="R5" s="1">
        <v>99.22</v>
      </c>
      <c r="AE5" s="1" t="s">
        <v>26</v>
      </c>
    </row>
    <row r="6" spans="1:31" x14ac:dyDescent="0.3">
      <c r="A6" s="1" t="s">
        <v>27</v>
      </c>
      <c r="B6" s="1">
        <v>64.47</v>
      </c>
      <c r="D6" s="1">
        <v>16.55</v>
      </c>
      <c r="F6" s="1">
        <v>-0.01</v>
      </c>
      <c r="H6" s="1">
        <v>1.66</v>
      </c>
      <c r="I6" s="1">
        <v>0.06</v>
      </c>
      <c r="J6" s="1">
        <v>0.05</v>
      </c>
      <c r="K6" s="1">
        <v>0</v>
      </c>
      <c r="L6" s="1">
        <v>0.89</v>
      </c>
      <c r="M6" s="1">
        <v>15.04</v>
      </c>
      <c r="P6" s="1">
        <v>98.73</v>
      </c>
      <c r="Q6" s="1">
        <v>0</v>
      </c>
      <c r="R6" s="1">
        <v>98.73</v>
      </c>
      <c r="AE6" s="1" t="s">
        <v>28</v>
      </c>
    </row>
    <row r="7" spans="1:31" x14ac:dyDescent="0.3">
      <c r="A7" s="1" t="s">
        <v>29</v>
      </c>
      <c r="B7" s="1">
        <v>64.180000000000007</v>
      </c>
      <c r="D7" s="1">
        <v>16.559999999999999</v>
      </c>
      <c r="F7" s="1">
        <v>0.01</v>
      </c>
      <c r="H7" s="1">
        <v>1.71</v>
      </c>
      <c r="I7" s="1">
        <v>0.02</v>
      </c>
      <c r="J7" s="1">
        <v>0.08</v>
      </c>
      <c r="K7" s="1">
        <v>0</v>
      </c>
      <c r="L7" s="1">
        <v>0.9</v>
      </c>
      <c r="M7" s="1">
        <v>15.15</v>
      </c>
      <c r="P7" s="1">
        <v>98.6</v>
      </c>
      <c r="Q7" s="1">
        <v>0</v>
      </c>
      <c r="R7" s="1">
        <v>98.6</v>
      </c>
      <c r="AE7" s="1" t="s">
        <v>30</v>
      </c>
    </row>
    <row r="8" spans="1:31" x14ac:dyDescent="0.3">
      <c r="A8" s="1" t="s">
        <v>31</v>
      </c>
      <c r="B8" s="1">
        <v>39.549999999999997</v>
      </c>
      <c r="D8" s="1">
        <v>11.12</v>
      </c>
      <c r="F8" s="1">
        <v>0.02</v>
      </c>
      <c r="H8" s="1">
        <v>0.03</v>
      </c>
      <c r="I8" s="1">
        <v>0</v>
      </c>
      <c r="J8" s="1">
        <v>0.03</v>
      </c>
      <c r="K8" s="1">
        <v>0</v>
      </c>
      <c r="L8" s="1">
        <v>0.09</v>
      </c>
      <c r="M8" s="1">
        <v>10.96</v>
      </c>
      <c r="P8" s="1">
        <v>61.8</v>
      </c>
      <c r="Q8" s="1">
        <v>0</v>
      </c>
      <c r="R8" s="1">
        <v>61.8</v>
      </c>
      <c r="AE8" s="1" t="s">
        <v>32</v>
      </c>
    </row>
    <row r="9" spans="1:31" x14ac:dyDescent="0.3">
      <c r="A9" s="1" t="s">
        <v>33</v>
      </c>
      <c r="B9" s="1">
        <v>39.35</v>
      </c>
      <c r="D9" s="1">
        <v>11.18</v>
      </c>
      <c r="F9" s="1">
        <v>0.02</v>
      </c>
      <c r="H9" s="1">
        <v>-0.02</v>
      </c>
      <c r="I9" s="1">
        <v>0.01</v>
      </c>
      <c r="J9" s="1">
        <v>0.02</v>
      </c>
      <c r="K9" s="1">
        <v>0</v>
      </c>
      <c r="L9" s="1">
        <v>0.08</v>
      </c>
      <c r="M9" s="1">
        <v>11.01</v>
      </c>
      <c r="P9" s="1">
        <v>61.67</v>
      </c>
      <c r="Q9" s="1">
        <v>0</v>
      </c>
      <c r="R9" s="1">
        <v>61.67</v>
      </c>
      <c r="AE9" s="1" t="s">
        <v>34</v>
      </c>
    </row>
    <row r="10" spans="1:31" x14ac:dyDescent="0.3">
      <c r="A10" s="1" t="s">
        <v>35</v>
      </c>
      <c r="B10" s="1">
        <v>52.73</v>
      </c>
      <c r="C10" s="1">
        <v>0.51</v>
      </c>
      <c r="D10" s="1">
        <v>1.32</v>
      </c>
      <c r="E10" s="1">
        <v>0.03</v>
      </c>
      <c r="F10" s="1">
        <v>0.27</v>
      </c>
      <c r="G10" s="1">
        <v>0.11</v>
      </c>
      <c r="H10" s="1">
        <v>29.36</v>
      </c>
      <c r="K10" s="1">
        <v>1.84</v>
      </c>
      <c r="L10" s="1">
        <v>13.48</v>
      </c>
      <c r="M10" s="1">
        <v>0</v>
      </c>
      <c r="N10" s="1">
        <v>0.14000000000000001</v>
      </c>
      <c r="O10" s="1">
        <v>0</v>
      </c>
      <c r="P10" s="1">
        <v>99.79</v>
      </c>
      <c r="Q10" s="1">
        <v>0.06</v>
      </c>
      <c r="R10" s="1">
        <v>99.73</v>
      </c>
      <c r="AE10" s="1" t="s">
        <v>36</v>
      </c>
    </row>
    <row r="11" spans="1:31" x14ac:dyDescent="0.3">
      <c r="A11" s="1" t="s">
        <v>37</v>
      </c>
      <c r="B11" s="1">
        <v>52.4</v>
      </c>
      <c r="C11" s="1">
        <v>0.39</v>
      </c>
      <c r="D11" s="1">
        <v>0.97</v>
      </c>
      <c r="E11" s="1">
        <v>0.05</v>
      </c>
      <c r="F11" s="1">
        <v>0.74</v>
      </c>
      <c r="G11" s="1">
        <v>0.14000000000000001</v>
      </c>
      <c r="H11" s="1">
        <v>30.04</v>
      </c>
      <c r="K11" s="1">
        <v>1.84</v>
      </c>
      <c r="L11" s="1">
        <v>13.15</v>
      </c>
      <c r="M11" s="1">
        <v>0</v>
      </c>
      <c r="N11" s="1">
        <v>0.12</v>
      </c>
      <c r="O11" s="1">
        <v>0</v>
      </c>
      <c r="P11" s="1">
        <v>99.85</v>
      </c>
      <c r="Q11" s="1">
        <v>0.05</v>
      </c>
      <c r="R11" s="1">
        <v>99.8</v>
      </c>
      <c r="AE11" s="1" t="s">
        <v>38</v>
      </c>
    </row>
    <row r="12" spans="1:31" x14ac:dyDescent="0.3">
      <c r="A12" s="1" t="s">
        <v>39</v>
      </c>
      <c r="B12" s="1">
        <v>52.26</v>
      </c>
      <c r="C12" s="1">
        <v>0.83</v>
      </c>
      <c r="D12" s="1">
        <v>1.34</v>
      </c>
      <c r="E12" s="1">
        <v>0.01</v>
      </c>
      <c r="F12" s="1">
        <v>0.55000000000000004</v>
      </c>
      <c r="G12" s="1">
        <v>0.15</v>
      </c>
      <c r="H12" s="1">
        <v>29.25</v>
      </c>
      <c r="K12" s="1">
        <v>1.84</v>
      </c>
      <c r="L12" s="1">
        <v>13.18</v>
      </c>
      <c r="M12" s="1">
        <v>0</v>
      </c>
      <c r="N12" s="1">
        <v>0.14000000000000001</v>
      </c>
      <c r="O12" s="1">
        <v>0</v>
      </c>
      <c r="P12" s="1">
        <v>99.55</v>
      </c>
      <c r="Q12" s="1">
        <v>0.06</v>
      </c>
      <c r="R12" s="1">
        <v>99.49</v>
      </c>
      <c r="AE12" s="1" t="s">
        <v>40</v>
      </c>
    </row>
    <row r="13" spans="1:31" x14ac:dyDescent="0.3">
      <c r="A13" s="1" t="s">
        <v>41</v>
      </c>
      <c r="B13" s="1">
        <v>52.38</v>
      </c>
      <c r="C13" s="1">
        <v>0.25</v>
      </c>
      <c r="D13" s="1">
        <v>1.29</v>
      </c>
      <c r="E13" s="1">
        <v>0.06</v>
      </c>
      <c r="F13" s="1">
        <v>0.28999999999999998</v>
      </c>
      <c r="G13" s="1">
        <v>0.12</v>
      </c>
      <c r="H13" s="1">
        <v>29.62</v>
      </c>
      <c r="K13" s="1">
        <v>1.81</v>
      </c>
      <c r="L13" s="1">
        <v>13.24</v>
      </c>
      <c r="M13" s="1">
        <v>0.01</v>
      </c>
      <c r="N13" s="1">
        <v>0.16</v>
      </c>
      <c r="O13" s="1">
        <v>0.01</v>
      </c>
      <c r="P13" s="1">
        <v>99.25</v>
      </c>
      <c r="Q13" s="1">
        <v>7.0000000000000007E-2</v>
      </c>
      <c r="R13" s="1">
        <v>99.18</v>
      </c>
      <c r="AE13" s="1" t="s">
        <v>42</v>
      </c>
    </row>
    <row r="14" spans="1:31" x14ac:dyDescent="0.3">
      <c r="A14" s="1" t="s">
        <v>43</v>
      </c>
      <c r="B14" s="1">
        <v>51.68</v>
      </c>
      <c r="C14" s="1">
        <v>0.18</v>
      </c>
      <c r="D14" s="1">
        <v>0.65</v>
      </c>
      <c r="E14" s="1">
        <v>0.18</v>
      </c>
      <c r="F14" s="1">
        <v>3.39</v>
      </c>
      <c r="G14" s="1">
        <v>0.47</v>
      </c>
      <c r="H14" s="1">
        <v>28.69</v>
      </c>
      <c r="K14" s="1">
        <v>1.83</v>
      </c>
      <c r="L14" s="1">
        <v>11.43</v>
      </c>
      <c r="M14" s="1">
        <v>0.01</v>
      </c>
      <c r="N14" s="1">
        <v>0.1</v>
      </c>
      <c r="O14" s="1">
        <v>0</v>
      </c>
      <c r="P14" s="1">
        <v>98.61</v>
      </c>
      <c r="Q14" s="1">
        <v>0.04</v>
      </c>
      <c r="R14" s="1">
        <v>98.56</v>
      </c>
      <c r="AE14" s="1" t="s">
        <v>44</v>
      </c>
    </row>
    <row r="15" spans="1:31" x14ac:dyDescent="0.3">
      <c r="A15" s="1" t="s">
        <v>45</v>
      </c>
      <c r="B15" s="1">
        <v>52.39</v>
      </c>
      <c r="C15" s="1">
        <v>0.55000000000000004</v>
      </c>
      <c r="D15" s="1">
        <v>0.93</v>
      </c>
      <c r="E15" s="1">
        <v>7.0000000000000007E-2</v>
      </c>
      <c r="F15" s="1">
        <v>1.1200000000000001</v>
      </c>
      <c r="G15" s="1">
        <v>0.25</v>
      </c>
      <c r="H15" s="1">
        <v>29.73</v>
      </c>
      <c r="K15" s="1">
        <v>1.84</v>
      </c>
      <c r="L15" s="1">
        <v>13.07</v>
      </c>
      <c r="M15" s="1">
        <v>0.01</v>
      </c>
      <c r="N15" s="1">
        <v>0.13</v>
      </c>
      <c r="O15" s="1">
        <v>0</v>
      </c>
      <c r="P15" s="1">
        <v>100.07</v>
      </c>
      <c r="Q15" s="1">
        <v>0.06</v>
      </c>
      <c r="R15" s="1">
        <v>100.02</v>
      </c>
      <c r="AE15" s="1" t="s">
        <v>46</v>
      </c>
    </row>
    <row r="16" spans="1:31" x14ac:dyDescent="0.3">
      <c r="A16" s="1" t="s">
        <v>47</v>
      </c>
      <c r="B16" s="1">
        <v>52.4</v>
      </c>
      <c r="C16" s="1">
        <v>0.42</v>
      </c>
      <c r="D16" s="1">
        <v>0.89</v>
      </c>
      <c r="E16" s="1">
        <v>0.15</v>
      </c>
      <c r="F16" s="1">
        <v>1.28</v>
      </c>
      <c r="G16" s="1">
        <v>0.19</v>
      </c>
      <c r="H16" s="1">
        <v>29.74</v>
      </c>
      <c r="K16" s="1">
        <v>1.84</v>
      </c>
      <c r="L16" s="1">
        <v>12.72</v>
      </c>
      <c r="M16" s="1">
        <v>0.01</v>
      </c>
      <c r="N16" s="1">
        <v>0.12</v>
      </c>
      <c r="O16" s="1">
        <v>0</v>
      </c>
      <c r="P16" s="1">
        <v>99.77</v>
      </c>
      <c r="Q16" s="1">
        <v>0.05</v>
      </c>
      <c r="R16" s="1">
        <v>99.72</v>
      </c>
      <c r="AE16" s="1" t="s">
        <v>48</v>
      </c>
    </row>
    <row r="17" spans="1:31" x14ac:dyDescent="0.3">
      <c r="A17" s="1" t="s">
        <v>49</v>
      </c>
      <c r="B17" s="1">
        <v>52.65</v>
      </c>
      <c r="C17" s="1">
        <v>1.24</v>
      </c>
      <c r="D17" s="1">
        <v>1.35</v>
      </c>
      <c r="E17" s="1">
        <v>0.03</v>
      </c>
      <c r="F17" s="1">
        <v>0.73</v>
      </c>
      <c r="G17" s="1">
        <v>0.21</v>
      </c>
      <c r="H17" s="1">
        <v>28.71</v>
      </c>
      <c r="K17" s="1">
        <v>1.86</v>
      </c>
      <c r="L17" s="1">
        <v>13.23</v>
      </c>
      <c r="M17" s="1">
        <v>0.01</v>
      </c>
      <c r="N17" s="1">
        <v>0.13</v>
      </c>
      <c r="O17" s="1">
        <v>0</v>
      </c>
      <c r="P17" s="1">
        <v>100.14</v>
      </c>
      <c r="Q17" s="1">
        <v>0.05</v>
      </c>
      <c r="R17" s="1">
        <v>100.08</v>
      </c>
      <c r="AE17" s="1" t="s">
        <v>50</v>
      </c>
    </row>
    <row r="18" spans="1:31" x14ac:dyDescent="0.3">
      <c r="A18" s="1" t="s">
        <v>51</v>
      </c>
      <c r="B18" s="1">
        <v>52.7</v>
      </c>
      <c r="C18" s="1">
        <v>0.37</v>
      </c>
      <c r="D18" s="1">
        <v>1.07</v>
      </c>
      <c r="E18" s="1">
        <v>0.01</v>
      </c>
      <c r="F18" s="1">
        <v>0.36</v>
      </c>
      <c r="G18" s="1">
        <v>0.11</v>
      </c>
      <c r="H18" s="1">
        <v>30.04</v>
      </c>
      <c r="K18" s="1">
        <v>1.84</v>
      </c>
      <c r="L18" s="1">
        <v>13.26</v>
      </c>
      <c r="M18" s="1">
        <v>0</v>
      </c>
      <c r="N18" s="1">
        <v>0.13</v>
      </c>
      <c r="O18" s="1">
        <v>0</v>
      </c>
      <c r="P18" s="1">
        <v>99.9</v>
      </c>
      <c r="Q18" s="1">
        <v>0.05</v>
      </c>
      <c r="R18" s="1">
        <v>99.84</v>
      </c>
      <c r="AE18" s="1" t="s">
        <v>52</v>
      </c>
    </row>
    <row r="19" spans="1:31" x14ac:dyDescent="0.3">
      <c r="A19" s="1" t="s">
        <v>53</v>
      </c>
      <c r="B19" s="1">
        <v>39.479999999999997</v>
      </c>
      <c r="C19" s="1">
        <v>3.17</v>
      </c>
      <c r="D19" s="1">
        <v>10.73</v>
      </c>
      <c r="E19" s="1">
        <v>5.15</v>
      </c>
      <c r="F19" s="1">
        <v>10.89</v>
      </c>
      <c r="G19" s="1">
        <v>0.66</v>
      </c>
      <c r="H19" s="1">
        <v>23.75</v>
      </c>
      <c r="K19" s="1">
        <v>1.3</v>
      </c>
      <c r="L19" s="1">
        <v>2.81</v>
      </c>
      <c r="M19" s="1">
        <v>1.51</v>
      </c>
      <c r="N19" s="1">
        <v>1.21</v>
      </c>
      <c r="O19" s="1">
        <v>0.05</v>
      </c>
      <c r="P19" s="1">
        <v>100.71</v>
      </c>
      <c r="Q19" s="1">
        <v>0.52</v>
      </c>
      <c r="R19" s="1">
        <v>100.19</v>
      </c>
      <c r="AE19" s="1" t="s">
        <v>54</v>
      </c>
    </row>
    <row r="20" spans="1:31" x14ac:dyDescent="0.3">
      <c r="A20" s="1" t="s">
        <v>55</v>
      </c>
      <c r="B20" s="1">
        <v>46.9</v>
      </c>
      <c r="D20" s="1">
        <v>32.549999999999997</v>
      </c>
      <c r="F20" s="1">
        <v>0.18</v>
      </c>
      <c r="H20" s="1">
        <v>0.44</v>
      </c>
      <c r="I20" s="1">
        <v>0</v>
      </c>
      <c r="J20" s="1">
        <v>-0.01</v>
      </c>
      <c r="K20" s="1">
        <v>0</v>
      </c>
      <c r="L20" s="1">
        <v>16.440000000000001</v>
      </c>
      <c r="M20" s="1">
        <v>3.99</v>
      </c>
      <c r="P20" s="1">
        <v>100.5</v>
      </c>
      <c r="Q20" s="1">
        <v>0</v>
      </c>
      <c r="R20" s="1">
        <v>100.5</v>
      </c>
      <c r="AE20" s="1" t="s">
        <v>56</v>
      </c>
    </row>
    <row r="21" spans="1:31" x14ac:dyDescent="0.3">
      <c r="A21" s="1" t="s">
        <v>57</v>
      </c>
      <c r="B21" s="1">
        <v>46.51</v>
      </c>
      <c r="D21" s="1">
        <v>32.61</v>
      </c>
      <c r="F21" s="1">
        <v>0.22</v>
      </c>
      <c r="H21" s="1">
        <v>0.44</v>
      </c>
      <c r="I21" s="1">
        <v>0.02</v>
      </c>
      <c r="J21" s="1">
        <v>-0.02</v>
      </c>
      <c r="K21" s="1">
        <v>0</v>
      </c>
      <c r="L21" s="1">
        <v>16.670000000000002</v>
      </c>
      <c r="M21" s="1">
        <v>3.79</v>
      </c>
      <c r="P21" s="1">
        <v>100.27</v>
      </c>
      <c r="Q21" s="1">
        <v>0</v>
      </c>
      <c r="R21" s="1">
        <v>100.27</v>
      </c>
      <c r="AE21" s="1" t="s">
        <v>58</v>
      </c>
    </row>
    <row r="22" spans="1:31" x14ac:dyDescent="0.3">
      <c r="A22" s="1" t="s">
        <v>59</v>
      </c>
      <c r="B22" s="1">
        <v>38.81</v>
      </c>
      <c r="D22" s="1">
        <v>10.93</v>
      </c>
      <c r="F22" s="1">
        <v>10.92</v>
      </c>
      <c r="H22" s="1">
        <v>22.8</v>
      </c>
      <c r="I22" s="1">
        <v>0</v>
      </c>
      <c r="J22" s="1">
        <v>-0.51</v>
      </c>
      <c r="K22" s="1">
        <v>0</v>
      </c>
      <c r="L22" s="1">
        <v>2.81</v>
      </c>
      <c r="M22" s="1">
        <v>1.52</v>
      </c>
      <c r="P22" s="1">
        <v>87.79</v>
      </c>
      <c r="Q22" s="1">
        <v>0</v>
      </c>
      <c r="R22" s="1">
        <v>87.79</v>
      </c>
      <c r="AE22" s="1" t="s">
        <v>60</v>
      </c>
    </row>
    <row r="23" spans="1:31" x14ac:dyDescent="0.3">
      <c r="A23" s="1" t="s">
        <v>61</v>
      </c>
      <c r="B23" s="1">
        <v>39.090000000000003</v>
      </c>
      <c r="D23" s="1">
        <v>10.89</v>
      </c>
      <c r="F23" s="1">
        <v>11.05</v>
      </c>
      <c r="H23" s="1">
        <v>21.99</v>
      </c>
      <c r="I23" s="1">
        <v>0.01</v>
      </c>
      <c r="J23" s="1">
        <v>-0.52</v>
      </c>
      <c r="K23" s="1">
        <v>0</v>
      </c>
      <c r="L23" s="1">
        <v>2.8</v>
      </c>
      <c r="M23" s="1">
        <v>1.51</v>
      </c>
      <c r="P23" s="1">
        <v>87.33</v>
      </c>
      <c r="Q23" s="1">
        <v>0</v>
      </c>
      <c r="R23" s="1">
        <v>87.33</v>
      </c>
      <c r="AE23" s="1" t="s">
        <v>62</v>
      </c>
    </row>
    <row r="24" spans="1:31" x14ac:dyDescent="0.3">
      <c r="A24" s="1" t="s">
        <v>63</v>
      </c>
      <c r="B24" s="1">
        <v>39.03</v>
      </c>
      <c r="D24" s="1">
        <v>11.09</v>
      </c>
      <c r="F24" s="1">
        <v>10.96</v>
      </c>
      <c r="H24" s="1">
        <v>22.95</v>
      </c>
      <c r="I24" s="1">
        <v>0.04</v>
      </c>
      <c r="J24" s="1">
        <v>-0.5</v>
      </c>
      <c r="K24" s="1">
        <v>0</v>
      </c>
      <c r="L24" s="1">
        <v>2.74</v>
      </c>
      <c r="M24" s="1">
        <v>1.57</v>
      </c>
      <c r="P24" s="1">
        <v>88.37</v>
      </c>
      <c r="Q24" s="1">
        <v>0</v>
      </c>
      <c r="R24" s="1">
        <v>88.37</v>
      </c>
      <c r="AE24" s="1" t="s">
        <v>64</v>
      </c>
    </row>
    <row r="25" spans="1:31" x14ac:dyDescent="0.3">
      <c r="A25" s="1" t="s">
        <v>65</v>
      </c>
      <c r="B25" s="1">
        <v>39.229999999999997</v>
      </c>
      <c r="D25" s="1">
        <v>10.86</v>
      </c>
      <c r="F25" s="1">
        <v>10.96</v>
      </c>
      <c r="H25" s="1">
        <v>22.04</v>
      </c>
      <c r="I25" s="1">
        <v>0.01</v>
      </c>
      <c r="J25" s="1">
        <v>-0.54</v>
      </c>
      <c r="K25" s="1">
        <v>0</v>
      </c>
      <c r="L25" s="1">
        <v>2.83</v>
      </c>
      <c r="M25" s="1">
        <v>1.56</v>
      </c>
      <c r="P25" s="1">
        <v>87.49</v>
      </c>
      <c r="Q25" s="1">
        <v>0</v>
      </c>
      <c r="R25" s="1">
        <v>87.49</v>
      </c>
      <c r="AE25" s="1" t="s">
        <v>66</v>
      </c>
    </row>
    <row r="26" spans="1:31" x14ac:dyDescent="0.3">
      <c r="A26" s="1" t="s">
        <v>67</v>
      </c>
      <c r="B26" s="1">
        <v>34.32</v>
      </c>
      <c r="D26" s="1">
        <v>13.2</v>
      </c>
      <c r="F26" s="1">
        <v>0.09</v>
      </c>
      <c r="H26" s="1">
        <v>24.86</v>
      </c>
      <c r="I26" s="1">
        <v>0.02</v>
      </c>
      <c r="J26" s="1">
        <v>-0.41</v>
      </c>
      <c r="K26" s="1">
        <v>0</v>
      </c>
      <c r="L26" s="1">
        <v>0.44</v>
      </c>
      <c r="M26" s="1">
        <v>8.76</v>
      </c>
      <c r="P26" s="1">
        <v>81.69</v>
      </c>
      <c r="Q26" s="1">
        <v>0</v>
      </c>
      <c r="R26" s="1">
        <v>81.69</v>
      </c>
      <c r="AE26" s="1" t="s">
        <v>68</v>
      </c>
    </row>
    <row r="27" spans="1:31" x14ac:dyDescent="0.3">
      <c r="A27" s="1" t="s">
        <v>69</v>
      </c>
      <c r="B27" s="1">
        <v>38.99</v>
      </c>
      <c r="D27" s="1">
        <v>10.61</v>
      </c>
      <c r="F27" s="1">
        <v>10.94</v>
      </c>
      <c r="H27" s="1">
        <v>23.39</v>
      </c>
      <c r="I27" s="1">
        <v>0.01</v>
      </c>
      <c r="J27" s="1">
        <v>-0.49</v>
      </c>
      <c r="K27" s="1">
        <v>0</v>
      </c>
      <c r="L27" s="1">
        <v>2.84</v>
      </c>
      <c r="M27" s="1">
        <v>1.52</v>
      </c>
      <c r="P27" s="1">
        <v>88.31</v>
      </c>
      <c r="Q27" s="1">
        <v>0</v>
      </c>
      <c r="R27" s="1">
        <v>88.31</v>
      </c>
      <c r="AE27" s="1" t="s">
        <v>70</v>
      </c>
    </row>
    <row r="28" spans="1:31" x14ac:dyDescent="0.3">
      <c r="A28" s="1" t="s">
        <v>71</v>
      </c>
      <c r="B28" s="1">
        <v>39.07</v>
      </c>
      <c r="D28" s="1">
        <v>10.95</v>
      </c>
      <c r="F28" s="1">
        <v>11.11</v>
      </c>
      <c r="H28" s="1">
        <v>21.91</v>
      </c>
      <c r="I28" s="1">
        <v>-0.01</v>
      </c>
      <c r="J28" s="1">
        <v>-0.5</v>
      </c>
      <c r="K28" s="1">
        <v>0</v>
      </c>
      <c r="L28" s="1">
        <v>2.83</v>
      </c>
      <c r="M28" s="1">
        <v>1.57</v>
      </c>
      <c r="P28" s="1">
        <v>87.45</v>
      </c>
      <c r="Q28" s="1">
        <v>0</v>
      </c>
      <c r="R28" s="1">
        <v>87.45</v>
      </c>
      <c r="AE28" s="1" t="s">
        <v>72</v>
      </c>
    </row>
    <row r="29" spans="1:31" x14ac:dyDescent="0.3">
      <c r="A29" s="1" t="s">
        <v>73</v>
      </c>
      <c r="B29" s="1">
        <v>34.31</v>
      </c>
      <c r="C29" s="1">
        <v>6.42</v>
      </c>
      <c r="D29" s="1">
        <v>13.06</v>
      </c>
      <c r="E29" s="1">
        <v>6.72</v>
      </c>
      <c r="F29" s="1">
        <v>0.02</v>
      </c>
      <c r="G29" s="1">
        <v>0.54</v>
      </c>
      <c r="H29" s="1">
        <v>24.01</v>
      </c>
      <c r="K29" s="1">
        <v>3.12</v>
      </c>
      <c r="L29" s="1">
        <v>0.51</v>
      </c>
      <c r="M29" s="1">
        <v>8.5299999999999994</v>
      </c>
      <c r="N29" s="1">
        <v>1.21</v>
      </c>
      <c r="O29" s="1">
        <v>0.05</v>
      </c>
      <c r="P29" s="1">
        <v>98.5</v>
      </c>
      <c r="Q29" s="1">
        <v>0.52</v>
      </c>
      <c r="R29" s="1">
        <v>97.98</v>
      </c>
      <c r="AE29" s="1" t="s">
        <v>74</v>
      </c>
    </row>
    <row r="30" spans="1:31" x14ac:dyDescent="0.3">
      <c r="A30" s="1" t="s">
        <v>75</v>
      </c>
      <c r="B30" s="1">
        <v>52.39</v>
      </c>
      <c r="C30" s="1">
        <v>0.16</v>
      </c>
      <c r="D30" s="1">
        <v>0.98</v>
      </c>
      <c r="E30" s="1">
        <v>0.06</v>
      </c>
      <c r="F30" s="1">
        <v>0.26</v>
      </c>
      <c r="G30" s="1">
        <v>0.19</v>
      </c>
      <c r="H30" s="1">
        <v>29.77</v>
      </c>
      <c r="K30" s="1">
        <v>1.82</v>
      </c>
      <c r="L30" s="1">
        <v>13.34</v>
      </c>
      <c r="M30" s="1">
        <v>0.01</v>
      </c>
      <c r="N30" s="1">
        <v>0.14000000000000001</v>
      </c>
      <c r="O30" s="1">
        <v>0.01</v>
      </c>
      <c r="P30" s="1">
        <v>99.13</v>
      </c>
      <c r="Q30" s="1">
        <v>0.06</v>
      </c>
      <c r="R30" s="1">
        <v>99.07</v>
      </c>
      <c r="AE30" s="1" t="s">
        <v>76</v>
      </c>
    </row>
    <row r="31" spans="1:31" x14ac:dyDescent="0.3">
      <c r="A31" s="1" t="s">
        <v>77</v>
      </c>
      <c r="B31" s="1">
        <v>53.16</v>
      </c>
      <c r="C31" s="1">
        <v>1.1299999999999999</v>
      </c>
      <c r="D31" s="1">
        <v>1.64</v>
      </c>
      <c r="E31" s="1">
        <v>0.19</v>
      </c>
      <c r="F31" s="1">
        <v>0.2</v>
      </c>
      <c r="G31" s="1">
        <v>0.33</v>
      </c>
      <c r="H31" s="1">
        <v>28.51</v>
      </c>
      <c r="K31" s="1">
        <v>1.86</v>
      </c>
      <c r="L31" s="1">
        <v>13.62</v>
      </c>
      <c r="M31" s="1">
        <v>0.01</v>
      </c>
      <c r="N31" s="1">
        <v>0.14000000000000001</v>
      </c>
      <c r="O31" s="1">
        <v>0.01</v>
      </c>
      <c r="P31" s="1">
        <v>100.8</v>
      </c>
      <c r="Q31" s="1">
        <v>0.06</v>
      </c>
      <c r="R31" s="1">
        <v>100.74</v>
      </c>
      <c r="AE31" s="1" t="s">
        <v>78</v>
      </c>
    </row>
    <row r="32" spans="1:31" x14ac:dyDescent="0.3">
      <c r="A32" s="1" t="s">
        <v>79</v>
      </c>
      <c r="B32" s="1">
        <v>52.03</v>
      </c>
      <c r="D32" s="1">
        <v>0.57999999999999996</v>
      </c>
      <c r="F32" s="1">
        <v>0.9</v>
      </c>
      <c r="H32" s="1">
        <v>27.32</v>
      </c>
      <c r="I32" s="1">
        <v>-0.02</v>
      </c>
      <c r="J32" s="1">
        <v>-0.01</v>
      </c>
      <c r="K32" s="1">
        <v>0</v>
      </c>
      <c r="L32" s="1">
        <v>12.83</v>
      </c>
      <c r="M32" s="1">
        <v>0</v>
      </c>
      <c r="P32" s="1">
        <v>93.66</v>
      </c>
      <c r="Q32" s="1">
        <v>0</v>
      </c>
      <c r="R32" s="1">
        <v>93.66</v>
      </c>
      <c r="AE32" s="1" t="s">
        <v>80</v>
      </c>
    </row>
    <row r="33" spans="1:31" x14ac:dyDescent="0.3">
      <c r="A33" s="1" t="s">
        <v>81</v>
      </c>
      <c r="B33" s="1">
        <v>52.13</v>
      </c>
      <c r="D33" s="1">
        <v>0.96</v>
      </c>
      <c r="F33" s="1">
        <v>0.27</v>
      </c>
      <c r="H33" s="1">
        <v>28.78</v>
      </c>
      <c r="I33" s="1">
        <v>0.05</v>
      </c>
      <c r="J33" s="1">
        <v>-0.05</v>
      </c>
      <c r="K33" s="1">
        <v>0</v>
      </c>
      <c r="L33" s="1">
        <v>13.2</v>
      </c>
      <c r="M33" s="1">
        <v>0.01</v>
      </c>
      <c r="P33" s="1">
        <v>95.4</v>
      </c>
      <c r="Q33" s="1">
        <v>0</v>
      </c>
      <c r="R33" s="1">
        <v>95.4</v>
      </c>
      <c r="AE33" s="1" t="s">
        <v>82</v>
      </c>
    </row>
    <row r="34" spans="1:31" x14ac:dyDescent="0.3">
      <c r="A34" s="1" t="s">
        <v>83</v>
      </c>
      <c r="B34" s="1">
        <v>34.54</v>
      </c>
      <c r="C34" s="1">
        <v>2.25</v>
      </c>
      <c r="D34" s="1">
        <v>11.25</v>
      </c>
      <c r="E34" s="1">
        <v>3.43</v>
      </c>
      <c r="F34" s="1">
        <v>0.04</v>
      </c>
      <c r="G34" s="1">
        <v>1</v>
      </c>
      <c r="H34" s="1">
        <v>34.65</v>
      </c>
      <c r="K34" s="1">
        <v>1.1499999999999999</v>
      </c>
      <c r="L34" s="1">
        <v>0.52</v>
      </c>
      <c r="M34" s="1">
        <v>8.36</v>
      </c>
      <c r="N34" s="1">
        <v>1.17</v>
      </c>
      <c r="O34" s="1">
        <v>0.03</v>
      </c>
      <c r="P34" s="1">
        <v>98.4</v>
      </c>
      <c r="Q34" s="1">
        <v>0.5</v>
      </c>
      <c r="R34" s="1">
        <v>97.9</v>
      </c>
      <c r="AE34" s="1" t="s">
        <v>84</v>
      </c>
    </row>
    <row r="35" spans="1:31" x14ac:dyDescent="0.3">
      <c r="A35" s="1" t="s">
        <v>85</v>
      </c>
      <c r="B35" s="1">
        <v>34.340000000000003</v>
      </c>
      <c r="C35" s="1">
        <v>2.11</v>
      </c>
      <c r="D35" s="1">
        <v>11.42</v>
      </c>
      <c r="E35" s="1">
        <v>3.01</v>
      </c>
      <c r="F35" s="1">
        <v>0.04</v>
      </c>
      <c r="G35" s="1">
        <v>0.97</v>
      </c>
      <c r="H35" s="1">
        <v>34.270000000000003</v>
      </c>
      <c r="K35" s="1">
        <v>1.21</v>
      </c>
      <c r="L35" s="1">
        <v>0.4</v>
      </c>
      <c r="M35" s="1">
        <v>8.02</v>
      </c>
      <c r="N35" s="1">
        <v>1.01</v>
      </c>
      <c r="O35" s="1">
        <v>0.02</v>
      </c>
      <c r="P35" s="1">
        <v>96.83</v>
      </c>
      <c r="Q35" s="1">
        <v>0.43</v>
      </c>
      <c r="R35" s="1">
        <v>96.4</v>
      </c>
      <c r="AE35" s="1" t="s">
        <v>86</v>
      </c>
    </row>
    <row r="36" spans="1:31" x14ac:dyDescent="0.3">
      <c r="A36" s="1" t="s">
        <v>87</v>
      </c>
      <c r="B36" s="1">
        <v>34.15</v>
      </c>
      <c r="C36" s="1">
        <v>2.1</v>
      </c>
      <c r="D36" s="1">
        <v>11.46</v>
      </c>
      <c r="E36" s="1">
        <v>3.44</v>
      </c>
      <c r="F36" s="1">
        <v>0.05</v>
      </c>
      <c r="G36" s="1">
        <v>0.95</v>
      </c>
      <c r="H36" s="1">
        <v>32.46</v>
      </c>
      <c r="K36" s="1">
        <v>3</v>
      </c>
      <c r="L36" s="1">
        <v>0.37</v>
      </c>
      <c r="M36" s="1">
        <v>8.3699999999999992</v>
      </c>
      <c r="N36" s="1">
        <v>1.06</v>
      </c>
      <c r="O36" s="1">
        <v>0.05</v>
      </c>
      <c r="P36" s="1">
        <v>97.46</v>
      </c>
      <c r="Q36" s="1">
        <v>0.46</v>
      </c>
      <c r="R36" s="1">
        <v>97</v>
      </c>
      <c r="AE36" s="1" t="s">
        <v>88</v>
      </c>
    </row>
    <row r="37" spans="1:31" x14ac:dyDescent="0.3">
      <c r="A37" s="1" t="s">
        <v>89</v>
      </c>
      <c r="B37" s="1">
        <v>52.19</v>
      </c>
      <c r="D37" s="1">
        <v>0.83</v>
      </c>
      <c r="F37" s="1">
        <v>1.71</v>
      </c>
      <c r="H37" s="1">
        <v>28.17</v>
      </c>
      <c r="I37" s="1">
        <v>0.03</v>
      </c>
      <c r="J37" s="1">
        <v>-0.18</v>
      </c>
      <c r="K37" s="1">
        <v>0</v>
      </c>
      <c r="L37" s="1">
        <v>12.41</v>
      </c>
      <c r="M37" s="1">
        <v>0.01</v>
      </c>
      <c r="P37" s="1">
        <v>95.34</v>
      </c>
      <c r="Q37" s="1">
        <v>0</v>
      </c>
      <c r="R37" s="1">
        <v>95.34</v>
      </c>
      <c r="AE37" s="1" t="s">
        <v>90</v>
      </c>
    </row>
    <row r="38" spans="1:31" x14ac:dyDescent="0.3">
      <c r="A38" s="1" t="s">
        <v>91</v>
      </c>
      <c r="B38" s="1">
        <v>50.23</v>
      </c>
      <c r="D38" s="1">
        <v>0.53</v>
      </c>
      <c r="F38" s="1">
        <v>11.03</v>
      </c>
      <c r="H38" s="1">
        <v>25.61</v>
      </c>
      <c r="I38" s="1">
        <v>0.01</v>
      </c>
      <c r="J38" s="1">
        <v>-0.05</v>
      </c>
      <c r="K38" s="1">
        <v>0</v>
      </c>
      <c r="L38" s="1">
        <v>6.86</v>
      </c>
      <c r="M38" s="1">
        <v>0.01</v>
      </c>
      <c r="P38" s="1">
        <v>94.28</v>
      </c>
      <c r="Q38" s="1">
        <v>0</v>
      </c>
      <c r="R38" s="1">
        <v>94.28</v>
      </c>
      <c r="AE38" s="1" t="s">
        <v>92</v>
      </c>
    </row>
    <row r="39" spans="1:31" x14ac:dyDescent="0.3">
      <c r="A39" s="1" t="s">
        <v>93</v>
      </c>
      <c r="B39" s="1">
        <v>33.43</v>
      </c>
      <c r="C39" s="1">
        <v>2.09</v>
      </c>
      <c r="D39" s="1">
        <v>12.12</v>
      </c>
      <c r="E39" s="1">
        <v>3.52</v>
      </c>
      <c r="F39" s="1">
        <v>0.05</v>
      </c>
      <c r="G39" s="1">
        <v>0.85</v>
      </c>
      <c r="H39" s="1">
        <v>33.36</v>
      </c>
      <c r="K39" s="1">
        <v>2.98</v>
      </c>
      <c r="L39" s="1">
        <v>0.4</v>
      </c>
      <c r="M39" s="1">
        <v>6.9</v>
      </c>
      <c r="N39" s="1">
        <v>1.08</v>
      </c>
      <c r="O39" s="1">
        <v>0.02</v>
      </c>
      <c r="P39" s="1">
        <v>96.81</v>
      </c>
      <c r="Q39" s="1">
        <v>0.46</v>
      </c>
      <c r="R39" s="1">
        <v>96.35</v>
      </c>
      <c r="AE39" s="1" t="s">
        <v>94</v>
      </c>
    </row>
    <row r="40" spans="1:31" x14ac:dyDescent="0.3">
      <c r="A40" s="1" t="s">
        <v>95</v>
      </c>
      <c r="B40" s="1">
        <v>51.22</v>
      </c>
      <c r="C40" s="1">
        <v>1.3</v>
      </c>
      <c r="D40" s="1">
        <v>1.44</v>
      </c>
      <c r="E40" s="1">
        <v>1.71</v>
      </c>
      <c r="F40" s="1">
        <v>9.73</v>
      </c>
      <c r="G40" s="1">
        <v>1.77</v>
      </c>
      <c r="H40" s="1">
        <v>23.77</v>
      </c>
      <c r="K40" s="1">
        <v>1.9</v>
      </c>
      <c r="L40" s="1">
        <v>7.92</v>
      </c>
      <c r="M40" s="1">
        <v>0</v>
      </c>
      <c r="N40" s="1">
        <v>0.08</v>
      </c>
      <c r="O40" s="1">
        <v>0</v>
      </c>
      <c r="P40" s="1">
        <v>100.85</v>
      </c>
      <c r="Q40" s="1">
        <v>0.03</v>
      </c>
      <c r="R40" s="1">
        <v>100.82</v>
      </c>
      <c r="AE40" s="1" t="s">
        <v>96</v>
      </c>
    </row>
    <row r="41" spans="1:31" x14ac:dyDescent="0.3">
      <c r="A41" s="1" t="s">
        <v>97</v>
      </c>
      <c r="B41" s="1">
        <v>50.65</v>
      </c>
      <c r="C41" s="1">
        <v>1.78</v>
      </c>
      <c r="D41" s="1">
        <v>0.88</v>
      </c>
      <c r="E41" s="1">
        <v>0.43</v>
      </c>
      <c r="F41" s="1">
        <v>8.41</v>
      </c>
      <c r="G41" s="1">
        <v>1.54</v>
      </c>
      <c r="H41" s="1">
        <v>26.12</v>
      </c>
      <c r="K41" s="1">
        <v>1.89</v>
      </c>
      <c r="L41" s="1">
        <v>8.68</v>
      </c>
      <c r="M41" s="1">
        <v>0</v>
      </c>
      <c r="N41" s="1">
        <v>0.05</v>
      </c>
      <c r="O41" s="1">
        <v>0.01</v>
      </c>
      <c r="P41" s="1">
        <v>100.44</v>
      </c>
      <c r="Q41" s="1">
        <v>0.02</v>
      </c>
      <c r="R41" s="1">
        <v>100.42</v>
      </c>
      <c r="AE41" s="1" t="s">
        <v>98</v>
      </c>
    </row>
    <row r="42" spans="1:31" x14ac:dyDescent="0.3">
      <c r="A42" s="1" t="s">
        <v>99</v>
      </c>
      <c r="B42" s="1">
        <v>51.25</v>
      </c>
      <c r="C42" s="1">
        <v>1.33</v>
      </c>
      <c r="D42" s="1">
        <v>1.38</v>
      </c>
      <c r="E42" s="1">
        <v>0.41</v>
      </c>
      <c r="F42" s="1">
        <v>6.36</v>
      </c>
      <c r="G42" s="1">
        <v>1.21</v>
      </c>
      <c r="H42" s="1">
        <v>26.15</v>
      </c>
      <c r="K42" s="1">
        <v>1.86</v>
      </c>
      <c r="L42" s="1">
        <v>9.73</v>
      </c>
      <c r="M42" s="1">
        <v>0.01</v>
      </c>
      <c r="N42" s="1">
        <v>0.11</v>
      </c>
      <c r="O42" s="1">
        <v>0</v>
      </c>
      <c r="P42" s="1">
        <v>99.8</v>
      </c>
      <c r="Q42" s="1">
        <v>0.05</v>
      </c>
      <c r="R42" s="1">
        <v>99.76</v>
      </c>
      <c r="AE42" s="1" t="s">
        <v>100</v>
      </c>
    </row>
    <row r="43" spans="1:31" x14ac:dyDescent="0.3">
      <c r="A43" s="1" t="s">
        <v>101</v>
      </c>
      <c r="B43" s="1">
        <v>52.32</v>
      </c>
      <c r="C43" s="1">
        <v>2.39</v>
      </c>
      <c r="D43" s="1">
        <v>1.29</v>
      </c>
      <c r="E43" s="1">
        <v>0.1</v>
      </c>
      <c r="F43" s="1">
        <v>1.37</v>
      </c>
      <c r="G43" s="1">
        <v>0.67</v>
      </c>
      <c r="H43" s="1">
        <v>26.7</v>
      </c>
      <c r="K43" s="1">
        <v>1.88</v>
      </c>
      <c r="L43" s="1">
        <v>12.76</v>
      </c>
      <c r="M43" s="1">
        <v>0</v>
      </c>
      <c r="N43" s="1">
        <v>0.09</v>
      </c>
      <c r="O43" s="1">
        <v>0.01</v>
      </c>
      <c r="P43" s="1">
        <v>99.58</v>
      </c>
      <c r="Q43" s="1">
        <v>0.04</v>
      </c>
      <c r="R43" s="1">
        <v>99.54</v>
      </c>
      <c r="AE43" s="1" t="s">
        <v>102</v>
      </c>
    </row>
    <row r="44" spans="1:31" x14ac:dyDescent="0.3">
      <c r="A44" s="1" t="s">
        <v>103</v>
      </c>
      <c r="B44" s="1">
        <v>52.58</v>
      </c>
      <c r="C44" s="1">
        <v>1.29</v>
      </c>
      <c r="D44" s="1">
        <v>0.84</v>
      </c>
      <c r="E44" s="1">
        <v>0.06</v>
      </c>
      <c r="F44" s="1">
        <v>1.72</v>
      </c>
      <c r="G44" s="1">
        <v>0.62</v>
      </c>
      <c r="H44" s="1">
        <v>29.01</v>
      </c>
      <c r="K44" s="1">
        <v>1.86</v>
      </c>
      <c r="L44" s="1">
        <v>12.57</v>
      </c>
      <c r="M44" s="1">
        <v>0.01</v>
      </c>
      <c r="N44" s="1">
        <v>0.13</v>
      </c>
      <c r="O44" s="1">
        <v>0</v>
      </c>
      <c r="P44" s="1">
        <v>100.69</v>
      </c>
      <c r="Q44" s="1">
        <v>0.05</v>
      </c>
      <c r="R44" s="1">
        <v>100.63</v>
      </c>
      <c r="AE44" s="1" t="s">
        <v>104</v>
      </c>
    </row>
    <row r="45" spans="1:31" x14ac:dyDescent="0.3">
      <c r="A45" s="1" t="s">
        <v>105</v>
      </c>
      <c r="B45" s="1">
        <v>48.79</v>
      </c>
      <c r="C45" s="1">
        <v>0.72</v>
      </c>
      <c r="D45" s="1">
        <v>1.17</v>
      </c>
      <c r="E45" s="1">
        <v>2.08</v>
      </c>
      <c r="F45" s="1">
        <v>16.78</v>
      </c>
      <c r="G45" s="1">
        <v>2.5299999999999998</v>
      </c>
      <c r="H45" s="1">
        <v>23.29</v>
      </c>
      <c r="K45" s="1">
        <v>1.91</v>
      </c>
      <c r="L45" s="1">
        <v>3.56</v>
      </c>
      <c r="M45" s="1">
        <v>0.02</v>
      </c>
      <c r="N45" s="1">
        <v>0.02</v>
      </c>
      <c r="O45" s="1">
        <v>0</v>
      </c>
      <c r="P45" s="1">
        <v>100.85</v>
      </c>
      <c r="Q45" s="1">
        <v>0.01</v>
      </c>
      <c r="R45" s="1">
        <v>100.84</v>
      </c>
      <c r="AE45" s="1" t="s">
        <v>106</v>
      </c>
    </row>
    <row r="46" spans="1:31" x14ac:dyDescent="0.3">
      <c r="A46" s="1" t="s">
        <v>107</v>
      </c>
      <c r="B46" s="1">
        <v>50.01</v>
      </c>
      <c r="C46" s="1">
        <v>0.77</v>
      </c>
      <c r="D46" s="1">
        <v>1.06</v>
      </c>
      <c r="E46" s="1">
        <v>1.73</v>
      </c>
      <c r="F46" s="1">
        <v>13.64</v>
      </c>
      <c r="G46" s="1">
        <v>2.54</v>
      </c>
      <c r="H46" s="1">
        <v>22.81</v>
      </c>
      <c r="K46" s="1">
        <v>1.88</v>
      </c>
      <c r="L46" s="1">
        <v>5.63</v>
      </c>
      <c r="M46" s="1">
        <v>0.01</v>
      </c>
      <c r="N46" s="1">
        <v>7.0000000000000007E-2</v>
      </c>
      <c r="O46" s="1">
        <v>0</v>
      </c>
      <c r="P46" s="1">
        <v>100.16</v>
      </c>
      <c r="Q46" s="1">
        <v>0.03</v>
      </c>
      <c r="R46" s="1">
        <v>100.13</v>
      </c>
      <c r="AE46" s="1" t="s">
        <v>108</v>
      </c>
    </row>
    <row r="47" spans="1:31" x14ac:dyDescent="0.3">
      <c r="A47" s="1" t="s">
        <v>109</v>
      </c>
      <c r="B47" s="1">
        <v>50.18</v>
      </c>
      <c r="C47" s="1">
        <v>1.01</v>
      </c>
      <c r="D47" s="1">
        <v>1.44</v>
      </c>
      <c r="E47" s="1">
        <v>0.81</v>
      </c>
      <c r="F47" s="1">
        <v>10.45</v>
      </c>
      <c r="G47" s="1">
        <v>1.82</v>
      </c>
      <c r="H47" s="1">
        <v>25.43</v>
      </c>
      <c r="K47" s="1">
        <v>1.89</v>
      </c>
      <c r="L47" s="1">
        <v>7.3</v>
      </c>
      <c r="M47" s="1">
        <v>0.01</v>
      </c>
      <c r="N47" s="1">
        <v>0.05</v>
      </c>
      <c r="O47" s="1">
        <v>0.01</v>
      </c>
      <c r="P47" s="1">
        <v>100.39</v>
      </c>
      <c r="Q47" s="1">
        <v>0.02</v>
      </c>
      <c r="R47" s="1">
        <v>100.37</v>
      </c>
      <c r="AE47" s="1" t="s">
        <v>110</v>
      </c>
    </row>
    <row r="48" spans="1:31" x14ac:dyDescent="0.3">
      <c r="A48" s="1" t="s">
        <v>111</v>
      </c>
      <c r="B48" s="1">
        <v>52.5</v>
      </c>
      <c r="C48" s="1">
        <v>1.78</v>
      </c>
      <c r="D48" s="1">
        <v>1.1399999999999999</v>
      </c>
      <c r="E48" s="1">
        <v>0.09</v>
      </c>
      <c r="F48" s="1">
        <v>1.8</v>
      </c>
      <c r="G48" s="1">
        <v>0.54</v>
      </c>
      <c r="H48" s="1">
        <v>27.73</v>
      </c>
      <c r="K48" s="1">
        <v>1.88</v>
      </c>
      <c r="L48" s="1">
        <v>12.44</v>
      </c>
      <c r="M48" s="1">
        <v>0.02</v>
      </c>
      <c r="N48" s="1">
        <v>0.08</v>
      </c>
      <c r="O48" s="1">
        <v>0.01</v>
      </c>
      <c r="P48" s="1">
        <v>100.01</v>
      </c>
      <c r="Q48" s="1">
        <v>0.04</v>
      </c>
      <c r="R48" s="1">
        <v>99.97</v>
      </c>
      <c r="AE48" s="1" t="s">
        <v>112</v>
      </c>
    </row>
    <row r="49" spans="1:31" x14ac:dyDescent="0.3">
      <c r="A49" s="1" t="s">
        <v>113</v>
      </c>
      <c r="B49" s="1">
        <v>51.14</v>
      </c>
      <c r="C49" s="1">
        <v>1.06</v>
      </c>
      <c r="D49" s="1">
        <v>0.63</v>
      </c>
      <c r="E49" s="1">
        <v>0.25</v>
      </c>
      <c r="F49" s="1">
        <v>6.71</v>
      </c>
      <c r="G49" s="1">
        <v>1.46</v>
      </c>
      <c r="H49" s="1">
        <v>27.28</v>
      </c>
      <c r="K49" s="1">
        <v>1.87</v>
      </c>
      <c r="L49" s="1">
        <v>9.5</v>
      </c>
      <c r="M49" s="1">
        <v>0.01</v>
      </c>
      <c r="N49" s="1">
        <v>0.06</v>
      </c>
      <c r="O49" s="1">
        <v>0</v>
      </c>
      <c r="P49" s="1">
        <v>99.98</v>
      </c>
      <c r="Q49" s="1">
        <v>0.03</v>
      </c>
      <c r="R49" s="1">
        <v>99.95</v>
      </c>
      <c r="AE49" s="1" t="s">
        <v>114</v>
      </c>
    </row>
    <row r="50" spans="1:31" x14ac:dyDescent="0.3">
      <c r="A50" s="1" t="s">
        <v>115</v>
      </c>
      <c r="B50" s="1">
        <v>39.08</v>
      </c>
      <c r="C50" s="1">
        <v>4.1900000000000004</v>
      </c>
      <c r="D50" s="1">
        <v>15.32</v>
      </c>
      <c r="E50" s="1">
        <v>14.04</v>
      </c>
      <c r="F50" s="1">
        <v>12.29</v>
      </c>
      <c r="G50" s="1">
        <v>0.09</v>
      </c>
      <c r="H50" s="1">
        <v>8.27</v>
      </c>
      <c r="K50" s="1">
        <v>1.87</v>
      </c>
      <c r="L50" s="1">
        <v>2.27</v>
      </c>
      <c r="M50" s="1">
        <v>1.25</v>
      </c>
      <c r="N50" s="1">
        <v>0.31</v>
      </c>
      <c r="O50" s="1">
        <v>0.03</v>
      </c>
      <c r="P50" s="1">
        <v>99</v>
      </c>
      <c r="Q50" s="1">
        <v>0.14000000000000001</v>
      </c>
      <c r="R50" s="1">
        <v>98.86</v>
      </c>
      <c r="AE50" s="1" t="s">
        <v>116</v>
      </c>
    </row>
    <row r="51" spans="1:31" x14ac:dyDescent="0.3">
      <c r="A51" s="1" t="s">
        <v>117</v>
      </c>
      <c r="B51" s="1">
        <v>39.11</v>
      </c>
      <c r="C51" s="1">
        <v>4.2</v>
      </c>
      <c r="D51" s="1">
        <v>15.11</v>
      </c>
      <c r="E51" s="1">
        <v>14.02</v>
      </c>
      <c r="F51" s="1">
        <v>12.27</v>
      </c>
      <c r="G51" s="1">
        <v>7.0000000000000007E-2</v>
      </c>
      <c r="H51" s="1">
        <v>8.36</v>
      </c>
      <c r="K51" s="1">
        <v>1.86</v>
      </c>
      <c r="L51" s="1">
        <v>2.27</v>
      </c>
      <c r="M51" s="1">
        <v>1.21</v>
      </c>
      <c r="N51" s="1">
        <v>0.33</v>
      </c>
      <c r="O51" s="1">
        <v>0.02</v>
      </c>
      <c r="P51" s="1">
        <v>98.83</v>
      </c>
      <c r="Q51" s="1">
        <v>0.14000000000000001</v>
      </c>
      <c r="R51" s="1">
        <v>98.69</v>
      </c>
      <c r="AE51" s="1" t="s">
        <v>118</v>
      </c>
    </row>
    <row r="52" spans="1:31" x14ac:dyDescent="0.3">
      <c r="A52" s="1" t="s">
        <v>119</v>
      </c>
      <c r="B52" s="1">
        <v>40.270000000000003</v>
      </c>
      <c r="C52" s="1">
        <v>4.7300000000000004</v>
      </c>
      <c r="D52" s="1">
        <v>14.39</v>
      </c>
      <c r="E52" s="1">
        <v>12.71</v>
      </c>
      <c r="F52" s="1">
        <v>10.11</v>
      </c>
      <c r="G52" s="1">
        <v>7.0000000000000007E-2</v>
      </c>
      <c r="H52" s="1">
        <v>10.68</v>
      </c>
      <c r="K52" s="1">
        <v>1.9</v>
      </c>
      <c r="L52" s="1">
        <v>2.5299999999999998</v>
      </c>
      <c r="M52" s="1">
        <v>2.0299999999999998</v>
      </c>
      <c r="N52" s="1">
        <v>0.25</v>
      </c>
      <c r="O52" s="1">
        <v>0.03</v>
      </c>
      <c r="P52" s="1">
        <v>99.71</v>
      </c>
      <c r="Q52" s="1">
        <v>0.11</v>
      </c>
      <c r="R52" s="1">
        <v>99.59</v>
      </c>
      <c r="AE52" s="1" t="s">
        <v>120</v>
      </c>
    </row>
    <row r="53" spans="1:31" x14ac:dyDescent="0.3">
      <c r="A53" s="1" t="s">
        <v>121</v>
      </c>
      <c r="B53" s="1">
        <v>40.25</v>
      </c>
      <c r="C53" s="1">
        <v>4.72</v>
      </c>
      <c r="D53" s="1">
        <v>14.09</v>
      </c>
      <c r="E53" s="1">
        <v>12.6</v>
      </c>
      <c r="F53" s="1">
        <v>10.07</v>
      </c>
      <c r="G53" s="1">
        <v>0.06</v>
      </c>
      <c r="H53" s="1">
        <v>10.75</v>
      </c>
      <c r="K53" s="1">
        <v>1.87</v>
      </c>
      <c r="L53" s="1">
        <v>2.58</v>
      </c>
      <c r="M53" s="1">
        <v>1.98</v>
      </c>
      <c r="N53" s="1">
        <v>0.28000000000000003</v>
      </c>
      <c r="O53" s="1">
        <v>0.04</v>
      </c>
      <c r="P53" s="1">
        <v>99.31</v>
      </c>
      <c r="Q53" s="1">
        <v>0.12</v>
      </c>
      <c r="R53" s="1">
        <v>99.18</v>
      </c>
      <c r="AE53" s="1" t="s">
        <v>122</v>
      </c>
    </row>
    <row r="54" spans="1:31" x14ac:dyDescent="0.3">
      <c r="A54" s="1" t="s">
        <v>123</v>
      </c>
      <c r="B54" s="1">
        <v>64.45</v>
      </c>
      <c r="D54" s="1">
        <v>16.54</v>
      </c>
      <c r="F54" s="1">
        <v>0.01</v>
      </c>
      <c r="H54" s="1">
        <v>1.71</v>
      </c>
      <c r="I54" s="1">
        <v>0.03</v>
      </c>
      <c r="J54" s="1">
        <v>0.05</v>
      </c>
      <c r="K54" s="1">
        <v>0</v>
      </c>
      <c r="L54" s="1">
        <v>0.93</v>
      </c>
      <c r="M54" s="1">
        <v>15.11</v>
      </c>
      <c r="P54" s="1">
        <v>98.83</v>
      </c>
      <c r="Q54" s="1">
        <v>0</v>
      </c>
      <c r="R54" s="1">
        <v>98.83</v>
      </c>
      <c r="AE54" s="1" t="s">
        <v>124</v>
      </c>
    </row>
    <row r="55" spans="1:31" x14ac:dyDescent="0.3">
      <c r="A55" s="1" t="s">
        <v>125</v>
      </c>
      <c r="B55" s="1">
        <v>64.17</v>
      </c>
      <c r="D55" s="1">
        <v>16.48</v>
      </c>
      <c r="F55" s="1">
        <v>0</v>
      </c>
      <c r="H55" s="1">
        <v>1.66</v>
      </c>
      <c r="I55" s="1">
        <v>7.0000000000000007E-2</v>
      </c>
      <c r="J55" s="1">
        <v>0.08</v>
      </c>
      <c r="K55" s="1">
        <v>0</v>
      </c>
      <c r="L55" s="1">
        <v>0.94</v>
      </c>
      <c r="M55" s="1">
        <v>14.97</v>
      </c>
      <c r="P55" s="1">
        <v>98.38</v>
      </c>
      <c r="Q55" s="1">
        <v>0</v>
      </c>
      <c r="R55" s="1">
        <v>98.38</v>
      </c>
      <c r="AE55" s="1" t="s">
        <v>126</v>
      </c>
    </row>
    <row r="56" spans="1:31" x14ac:dyDescent="0.3">
      <c r="A56" s="1" t="s">
        <v>127</v>
      </c>
      <c r="B56" s="1">
        <v>39.32</v>
      </c>
      <c r="D56" s="1">
        <v>10.9</v>
      </c>
      <c r="F56" s="1">
        <v>0.04</v>
      </c>
      <c r="H56" s="1">
        <v>-0.01</v>
      </c>
      <c r="I56" s="1">
        <v>0.01</v>
      </c>
      <c r="J56" s="1">
        <v>0.02</v>
      </c>
      <c r="K56" s="1">
        <v>0</v>
      </c>
      <c r="L56" s="1">
        <v>7.0000000000000007E-2</v>
      </c>
      <c r="M56" s="1">
        <v>10.8</v>
      </c>
      <c r="P56" s="1">
        <v>61.17</v>
      </c>
      <c r="Q56" s="1">
        <v>0</v>
      </c>
      <c r="R56" s="1">
        <v>61.17</v>
      </c>
      <c r="AE56" s="1" t="s">
        <v>128</v>
      </c>
    </row>
    <row r="57" spans="1:31" x14ac:dyDescent="0.3">
      <c r="A57" s="1" t="s">
        <v>129</v>
      </c>
      <c r="B57" s="1">
        <v>20.86</v>
      </c>
      <c r="D57" s="1">
        <v>5.58</v>
      </c>
      <c r="F57" s="1">
        <v>0.01</v>
      </c>
      <c r="H57" s="1">
        <v>0</v>
      </c>
      <c r="I57" s="1">
        <v>0.02</v>
      </c>
      <c r="J57" s="1">
        <v>-0.03</v>
      </c>
      <c r="K57" s="1">
        <v>0</v>
      </c>
      <c r="L57" s="1">
        <v>0.06</v>
      </c>
      <c r="M57" s="1">
        <v>5.75</v>
      </c>
      <c r="P57" s="1">
        <v>32.270000000000003</v>
      </c>
      <c r="Q57" s="1">
        <v>0</v>
      </c>
      <c r="R57" s="1">
        <v>32.270000000000003</v>
      </c>
      <c r="AE57" s="1" t="s">
        <v>130</v>
      </c>
    </row>
    <row r="59" spans="1:31" x14ac:dyDescent="0.3">
      <c r="B59" s="1" t="s">
        <v>177</v>
      </c>
    </row>
    <row r="60" spans="1:31" x14ac:dyDescent="0.3">
      <c r="B60" s="1" t="s">
        <v>10</v>
      </c>
      <c r="C60" s="1" t="s">
        <v>12</v>
      </c>
      <c r="D60" s="1" t="s">
        <v>3</v>
      </c>
      <c r="E60" s="1" t="s">
        <v>2</v>
      </c>
      <c r="F60" s="1" t="s">
        <v>13</v>
      </c>
      <c r="G60" s="1" t="s">
        <v>11</v>
      </c>
      <c r="H60" s="1" t="s">
        <v>4</v>
      </c>
      <c r="I60" s="1" t="s">
        <v>5</v>
      </c>
      <c r="J60" s="1" t="s">
        <v>1</v>
      </c>
      <c r="K60" s="1" t="s">
        <v>0</v>
      </c>
      <c r="L60" s="1" t="s">
        <v>6</v>
      </c>
      <c r="M60" s="1" t="s">
        <v>14</v>
      </c>
      <c r="AE60" s="1" t="s">
        <v>17</v>
      </c>
    </row>
    <row r="61" spans="1:31" x14ac:dyDescent="0.3">
      <c r="A61" s="1" t="s">
        <v>19</v>
      </c>
      <c r="B61" s="1">
        <v>2.27</v>
      </c>
      <c r="C61" s="1">
        <v>0.3</v>
      </c>
      <c r="D61" s="1">
        <v>14.21</v>
      </c>
      <c r="E61" s="1">
        <v>15.15</v>
      </c>
      <c r="F61" s="1">
        <v>0.02</v>
      </c>
      <c r="G61" s="1">
        <v>1.26</v>
      </c>
      <c r="H61" s="1">
        <v>12.33</v>
      </c>
      <c r="I61" s="1">
        <v>7.0000000000000007E-2</v>
      </c>
      <c r="J61" s="1">
        <v>4.18</v>
      </c>
      <c r="K61" s="1">
        <v>39.130000000000003</v>
      </c>
      <c r="L61" s="1">
        <v>8.35</v>
      </c>
      <c r="M61" s="1">
        <v>97.27</v>
      </c>
      <c r="AE61" s="1" t="s">
        <v>131</v>
      </c>
    </row>
    <row r="62" spans="1:31" x14ac:dyDescent="0.3">
      <c r="A62" s="1" t="s">
        <v>21</v>
      </c>
      <c r="B62" s="1">
        <v>2.2999999999999998</v>
      </c>
      <c r="C62" s="1">
        <v>0.31</v>
      </c>
      <c r="D62" s="1">
        <v>14.16</v>
      </c>
      <c r="E62" s="1">
        <v>15.25</v>
      </c>
      <c r="F62" s="1">
        <v>0.03</v>
      </c>
      <c r="G62" s="1">
        <v>1.28</v>
      </c>
      <c r="H62" s="1">
        <v>12.32</v>
      </c>
      <c r="I62" s="1">
        <v>0.08</v>
      </c>
      <c r="J62" s="1">
        <v>4.1399999999999997</v>
      </c>
      <c r="K62" s="1">
        <v>39.21</v>
      </c>
      <c r="L62" s="1">
        <v>8.39</v>
      </c>
      <c r="M62" s="1">
        <v>97.49</v>
      </c>
      <c r="AE62" s="1" t="s">
        <v>132</v>
      </c>
    </row>
    <row r="63" spans="1:31" x14ac:dyDescent="0.3">
      <c r="A63" s="1" t="s">
        <v>23</v>
      </c>
      <c r="B63" s="1">
        <v>2.61</v>
      </c>
      <c r="C63" s="1">
        <v>0.27</v>
      </c>
      <c r="D63" s="1">
        <v>12.53</v>
      </c>
      <c r="E63" s="1">
        <v>14.17</v>
      </c>
      <c r="F63" s="1">
        <v>0.04</v>
      </c>
      <c r="G63" s="1">
        <v>2.1</v>
      </c>
      <c r="H63" s="1">
        <v>10.06</v>
      </c>
      <c r="I63" s="1">
        <v>0.08</v>
      </c>
      <c r="J63" s="1">
        <v>4.7</v>
      </c>
      <c r="K63" s="1">
        <v>40.340000000000003</v>
      </c>
      <c r="L63" s="1">
        <v>10.79</v>
      </c>
      <c r="M63" s="1">
        <v>97.66</v>
      </c>
      <c r="AE63" s="1" t="s">
        <v>133</v>
      </c>
    </row>
    <row r="64" spans="1:31" x14ac:dyDescent="0.3">
      <c r="A64" s="1" t="s">
        <v>25</v>
      </c>
      <c r="B64" s="1">
        <v>2.57</v>
      </c>
      <c r="C64" s="1">
        <v>0.28000000000000003</v>
      </c>
      <c r="D64" s="1">
        <v>12.42</v>
      </c>
      <c r="E64" s="1">
        <v>14.22</v>
      </c>
      <c r="F64" s="1">
        <v>0.04</v>
      </c>
      <c r="G64" s="1">
        <v>2.1</v>
      </c>
      <c r="H64" s="1">
        <v>10.02</v>
      </c>
      <c r="I64" s="1">
        <v>0.09</v>
      </c>
      <c r="J64" s="1">
        <v>4.66</v>
      </c>
      <c r="K64" s="1">
        <v>40.33</v>
      </c>
      <c r="L64" s="1">
        <v>10.79</v>
      </c>
      <c r="M64" s="1">
        <v>97.53</v>
      </c>
      <c r="AE64" s="1" t="s">
        <v>134</v>
      </c>
    </row>
    <row r="65" spans="1:31" x14ac:dyDescent="0.3">
      <c r="A65" s="1" t="s">
        <v>31</v>
      </c>
      <c r="B65" s="1">
        <v>0.05</v>
      </c>
      <c r="C65" s="1">
        <v>8.2100000000000009</v>
      </c>
      <c r="D65" s="1">
        <v>27.56</v>
      </c>
      <c r="E65" s="1">
        <v>12.58</v>
      </c>
      <c r="F65" s="1">
        <v>0.01</v>
      </c>
      <c r="G65" s="1">
        <v>10.99</v>
      </c>
      <c r="H65" s="1">
        <v>0.02</v>
      </c>
      <c r="I65" s="1">
        <v>-0.05</v>
      </c>
      <c r="J65" s="1">
        <v>0.01</v>
      </c>
      <c r="K65" s="1">
        <v>41.36</v>
      </c>
      <c r="L65" s="1">
        <v>-0.01</v>
      </c>
      <c r="M65" s="1">
        <v>100.81</v>
      </c>
      <c r="AE65" s="1" t="s">
        <v>135</v>
      </c>
    </row>
    <row r="66" spans="1:31" x14ac:dyDescent="0.3">
      <c r="A66" s="1" t="s">
        <v>33</v>
      </c>
      <c r="B66" s="1">
        <v>0.11</v>
      </c>
      <c r="C66" s="1">
        <v>6.82</v>
      </c>
      <c r="D66" s="1">
        <v>22.92</v>
      </c>
      <c r="E66" s="1">
        <v>10.5</v>
      </c>
      <c r="F66" s="1">
        <v>7.0000000000000007E-2</v>
      </c>
      <c r="G66" s="1">
        <v>9.64</v>
      </c>
      <c r="H66" s="1">
        <v>0.03</v>
      </c>
      <c r="I66" s="1">
        <v>0.01</v>
      </c>
      <c r="J66" s="1">
        <v>0.02</v>
      </c>
      <c r="K66" s="1">
        <v>35.58</v>
      </c>
      <c r="L66" s="1">
        <v>0.02</v>
      </c>
      <c r="M66" s="1">
        <v>85.71</v>
      </c>
      <c r="AE66" s="1" t="s">
        <v>136</v>
      </c>
    </row>
    <row r="67" spans="1:31" x14ac:dyDescent="0.3">
      <c r="A67" s="1" t="s">
        <v>59</v>
      </c>
      <c r="B67" s="1">
        <v>2.88</v>
      </c>
      <c r="C67" s="1">
        <v>1.2</v>
      </c>
      <c r="D67" s="1">
        <v>5.19</v>
      </c>
      <c r="E67" s="1">
        <v>10.54</v>
      </c>
      <c r="F67" s="1">
        <v>0.04</v>
      </c>
      <c r="G67" s="1">
        <v>1.52</v>
      </c>
      <c r="H67" s="1">
        <v>10.83</v>
      </c>
      <c r="I67" s="1">
        <v>0.68</v>
      </c>
      <c r="J67" s="1">
        <v>3.09</v>
      </c>
      <c r="K67" s="1">
        <v>38.99</v>
      </c>
      <c r="L67" s="1">
        <v>23.73</v>
      </c>
      <c r="M67" s="1">
        <v>98.69</v>
      </c>
      <c r="AE67" s="1" t="s">
        <v>137</v>
      </c>
    </row>
    <row r="68" spans="1:31" x14ac:dyDescent="0.3">
      <c r="A68" s="1" t="s">
        <v>61</v>
      </c>
      <c r="B68" s="1">
        <v>2.85</v>
      </c>
      <c r="C68" s="1">
        <v>1.17</v>
      </c>
      <c r="D68" s="1">
        <v>5.73</v>
      </c>
      <c r="E68" s="1">
        <v>10.62</v>
      </c>
      <c r="F68" s="1">
        <v>0.05</v>
      </c>
      <c r="G68" s="1">
        <v>1.54</v>
      </c>
      <c r="H68" s="1">
        <v>10.95</v>
      </c>
      <c r="I68" s="1">
        <v>0.61</v>
      </c>
      <c r="J68" s="1">
        <v>3.23</v>
      </c>
      <c r="K68" s="1">
        <v>39.44</v>
      </c>
      <c r="L68" s="1">
        <v>22.72</v>
      </c>
      <c r="M68" s="1">
        <v>98.91</v>
      </c>
      <c r="AE68" s="1" t="s">
        <v>138</v>
      </c>
    </row>
    <row r="69" spans="1:31" x14ac:dyDescent="0.3">
      <c r="A69" s="1" t="s">
        <v>63</v>
      </c>
      <c r="B69" s="1">
        <v>2.78</v>
      </c>
      <c r="C69" s="1">
        <v>1.21</v>
      </c>
      <c r="D69" s="1">
        <v>5.03</v>
      </c>
      <c r="E69" s="1">
        <v>10.73</v>
      </c>
      <c r="F69" s="1">
        <v>0.06</v>
      </c>
      <c r="G69" s="1">
        <v>1.55</v>
      </c>
      <c r="H69" s="1">
        <v>10.76</v>
      </c>
      <c r="I69" s="1">
        <v>0.68</v>
      </c>
      <c r="J69" s="1">
        <v>3.19</v>
      </c>
      <c r="K69" s="1">
        <v>39.049999999999997</v>
      </c>
      <c r="L69" s="1">
        <v>23.57</v>
      </c>
      <c r="M69" s="1">
        <v>98.61</v>
      </c>
      <c r="AE69" s="1" t="s">
        <v>139</v>
      </c>
    </row>
    <row r="70" spans="1:31" x14ac:dyDescent="0.3">
      <c r="A70" s="1" t="s">
        <v>65</v>
      </c>
      <c r="B70" s="1">
        <v>2.83</v>
      </c>
      <c r="C70" s="1">
        <v>1.07</v>
      </c>
      <c r="D70" s="1">
        <v>5.83</v>
      </c>
      <c r="E70" s="1">
        <v>10.77</v>
      </c>
      <c r="F70" s="1">
        <v>0.05</v>
      </c>
      <c r="G70" s="1">
        <v>1.54</v>
      </c>
      <c r="H70" s="1">
        <v>10.92</v>
      </c>
      <c r="I70" s="1">
        <v>0.63</v>
      </c>
      <c r="J70" s="1">
        <v>3.35</v>
      </c>
      <c r="K70" s="1">
        <v>39.36</v>
      </c>
      <c r="L70" s="1">
        <v>22.78</v>
      </c>
      <c r="M70" s="1">
        <v>99.12</v>
      </c>
      <c r="AE70" s="1" t="s">
        <v>140</v>
      </c>
    </row>
    <row r="71" spans="1:31" x14ac:dyDescent="0.3">
      <c r="A71" s="1" t="s">
        <v>67</v>
      </c>
      <c r="B71" s="1">
        <v>0.61</v>
      </c>
      <c r="C71" s="1">
        <v>1.61</v>
      </c>
      <c r="D71" s="1">
        <v>7.58</v>
      </c>
      <c r="E71" s="1">
        <v>15.66</v>
      </c>
      <c r="F71" s="1">
        <v>0.02</v>
      </c>
      <c r="G71" s="1">
        <v>10.050000000000001</v>
      </c>
      <c r="H71" s="1">
        <v>0.02</v>
      </c>
      <c r="I71" s="1">
        <v>0.6</v>
      </c>
      <c r="J71" s="1">
        <v>8.08</v>
      </c>
      <c r="K71" s="1">
        <v>40.56</v>
      </c>
      <c r="L71" s="1">
        <v>30.16</v>
      </c>
      <c r="M71" s="1">
        <v>114.96</v>
      </c>
      <c r="AE71" s="1" t="s">
        <v>141</v>
      </c>
    </row>
    <row r="72" spans="1:31" x14ac:dyDescent="0.3">
      <c r="A72" s="1" t="s">
        <v>69</v>
      </c>
      <c r="B72" s="1">
        <v>2.83</v>
      </c>
      <c r="C72" s="1">
        <v>1.27</v>
      </c>
      <c r="D72" s="1">
        <v>5.12</v>
      </c>
      <c r="E72" s="1">
        <v>10.5</v>
      </c>
      <c r="F72" s="1">
        <v>0.06</v>
      </c>
      <c r="G72" s="1">
        <v>1.53</v>
      </c>
      <c r="H72" s="1">
        <v>10.85</v>
      </c>
      <c r="I72" s="1">
        <v>0.76</v>
      </c>
      <c r="J72" s="1">
        <v>3.05</v>
      </c>
      <c r="K72" s="1">
        <v>39.340000000000003</v>
      </c>
      <c r="L72" s="1">
        <v>24.11</v>
      </c>
      <c r="M72" s="1">
        <v>99.42</v>
      </c>
      <c r="AE72" s="1" t="s">
        <v>142</v>
      </c>
    </row>
    <row r="73" spans="1:31" x14ac:dyDescent="0.3">
      <c r="A73" s="1" t="s">
        <v>71</v>
      </c>
      <c r="B73" s="1">
        <v>2.8</v>
      </c>
      <c r="C73" s="1">
        <v>1.07</v>
      </c>
      <c r="D73" s="1">
        <v>5.88</v>
      </c>
      <c r="E73" s="1">
        <v>10.74</v>
      </c>
      <c r="F73" s="1">
        <v>0.05</v>
      </c>
      <c r="G73" s="1">
        <v>1.58</v>
      </c>
      <c r="H73" s="1">
        <v>10.91</v>
      </c>
      <c r="I73" s="1">
        <v>0.6</v>
      </c>
      <c r="J73" s="1">
        <v>3.21</v>
      </c>
      <c r="K73" s="1">
        <v>39.020000000000003</v>
      </c>
      <c r="L73" s="1">
        <v>22.75</v>
      </c>
      <c r="M73" s="1">
        <v>98.62</v>
      </c>
      <c r="AE73" s="1" t="s">
        <v>143</v>
      </c>
    </row>
    <row r="74" spans="1:31" x14ac:dyDescent="0.3">
      <c r="A74" s="1" t="s">
        <v>73</v>
      </c>
      <c r="B74" s="1">
        <v>0.52</v>
      </c>
      <c r="C74" s="1">
        <v>1.25</v>
      </c>
      <c r="D74" s="1">
        <v>6.85</v>
      </c>
      <c r="E74" s="1">
        <v>12.86</v>
      </c>
      <c r="F74" s="1">
        <v>0.06</v>
      </c>
      <c r="G74" s="1">
        <v>8.75</v>
      </c>
      <c r="H74" s="1">
        <v>0</v>
      </c>
      <c r="I74" s="1">
        <v>0.54</v>
      </c>
      <c r="J74" s="1">
        <v>6.53</v>
      </c>
      <c r="K74" s="1">
        <v>34.49</v>
      </c>
      <c r="L74" s="1">
        <v>24.36</v>
      </c>
      <c r="M74" s="1">
        <v>96.23</v>
      </c>
      <c r="AE74" s="1" t="s">
        <v>144</v>
      </c>
    </row>
    <row r="75" spans="1:31" x14ac:dyDescent="0.3">
      <c r="A75" s="1" t="s">
        <v>145</v>
      </c>
      <c r="B75" s="1">
        <v>0.61</v>
      </c>
      <c r="C75" s="1">
        <v>1.65</v>
      </c>
      <c r="D75" s="1">
        <v>6.9</v>
      </c>
      <c r="E75" s="1">
        <v>13.25</v>
      </c>
      <c r="F75" s="1">
        <v>0.05</v>
      </c>
      <c r="G75" s="1">
        <v>8.86</v>
      </c>
      <c r="H75" s="1">
        <v>0.03</v>
      </c>
      <c r="I75" s="1">
        <v>0.53</v>
      </c>
      <c r="J75" s="1">
        <v>6.63</v>
      </c>
      <c r="K75" s="1">
        <v>34.78</v>
      </c>
      <c r="L75" s="1">
        <v>23.85</v>
      </c>
      <c r="M75" s="1">
        <v>97.15</v>
      </c>
      <c r="AE75" s="1" t="s">
        <v>146</v>
      </c>
    </row>
    <row r="76" spans="1:31" x14ac:dyDescent="0.3">
      <c r="A76" s="1" t="s">
        <v>147</v>
      </c>
      <c r="B76" s="1">
        <v>2.82</v>
      </c>
      <c r="C76" s="1">
        <v>1.28</v>
      </c>
      <c r="D76" s="1">
        <v>5.09</v>
      </c>
      <c r="E76" s="1">
        <v>10.69</v>
      </c>
      <c r="F76" s="1">
        <v>0.05</v>
      </c>
      <c r="G76" s="1">
        <v>1.6</v>
      </c>
      <c r="H76" s="1">
        <v>10.67</v>
      </c>
      <c r="I76" s="1">
        <v>0.69</v>
      </c>
      <c r="J76" s="1">
        <v>2.92</v>
      </c>
      <c r="K76" s="1">
        <v>38.729999999999997</v>
      </c>
      <c r="L76" s="1">
        <v>23.86</v>
      </c>
      <c r="M76" s="1">
        <v>98.39</v>
      </c>
      <c r="AE76" s="1" t="s">
        <v>148</v>
      </c>
    </row>
    <row r="77" spans="1:31" x14ac:dyDescent="0.3">
      <c r="A77" s="1" t="s">
        <v>149</v>
      </c>
      <c r="B77" s="1">
        <v>1.48</v>
      </c>
      <c r="C77" s="1">
        <v>0.09</v>
      </c>
      <c r="D77" s="1">
        <v>3.85</v>
      </c>
      <c r="E77" s="1">
        <v>1.41</v>
      </c>
      <c r="F77" s="1">
        <v>0</v>
      </c>
      <c r="G77" s="1">
        <v>0</v>
      </c>
      <c r="H77" s="1">
        <v>20.07</v>
      </c>
      <c r="I77" s="1">
        <v>1.3</v>
      </c>
      <c r="J77" s="1">
        <v>0.39</v>
      </c>
      <c r="K77" s="1">
        <v>48.26</v>
      </c>
      <c r="L77" s="1">
        <v>21.12</v>
      </c>
      <c r="M77" s="1">
        <v>97.96</v>
      </c>
      <c r="AE77" s="1" t="s">
        <v>150</v>
      </c>
    </row>
    <row r="78" spans="1:31" x14ac:dyDescent="0.3">
      <c r="A78" s="1" t="s">
        <v>151</v>
      </c>
      <c r="B78" s="1">
        <v>2.6</v>
      </c>
      <c r="C78" s="1">
        <v>1.01</v>
      </c>
      <c r="D78" s="1">
        <v>5.0599999999999996</v>
      </c>
      <c r="E78" s="1">
        <v>10.48</v>
      </c>
      <c r="F78" s="1">
        <v>0.17</v>
      </c>
      <c r="G78" s="1">
        <v>1.45</v>
      </c>
      <c r="H78" s="1">
        <v>10.19</v>
      </c>
      <c r="I78" s="1">
        <v>0.72</v>
      </c>
      <c r="J78" s="1">
        <v>2.77</v>
      </c>
      <c r="K78" s="1">
        <v>39.380000000000003</v>
      </c>
      <c r="L78" s="1">
        <v>22.79</v>
      </c>
      <c r="M78" s="1">
        <v>96.62</v>
      </c>
      <c r="AE78" s="1" t="s">
        <v>152</v>
      </c>
    </row>
    <row r="79" spans="1:31" x14ac:dyDescent="0.3">
      <c r="A79" s="1" t="s">
        <v>153</v>
      </c>
      <c r="B79" s="1">
        <v>2.82</v>
      </c>
      <c r="C79" s="1">
        <v>1.24</v>
      </c>
      <c r="D79" s="1">
        <v>4.82</v>
      </c>
      <c r="E79" s="1">
        <v>10.31</v>
      </c>
      <c r="F79" s="1">
        <v>0.06</v>
      </c>
      <c r="G79" s="1">
        <v>1.54</v>
      </c>
      <c r="H79" s="1">
        <v>10.62</v>
      </c>
      <c r="I79" s="1">
        <v>0.71</v>
      </c>
      <c r="J79" s="1">
        <v>2.85</v>
      </c>
      <c r="K79" s="1">
        <v>38.97</v>
      </c>
      <c r="L79" s="1">
        <v>23.54</v>
      </c>
      <c r="M79" s="1">
        <v>97.49</v>
      </c>
      <c r="AE79" s="1" t="s">
        <v>154</v>
      </c>
    </row>
    <row r="80" spans="1:31" x14ac:dyDescent="0.3">
      <c r="A80" s="1" t="s">
        <v>79</v>
      </c>
      <c r="B80" s="1">
        <v>13.09</v>
      </c>
      <c r="C80" s="1">
        <v>0.11</v>
      </c>
      <c r="D80" s="1">
        <v>0.15</v>
      </c>
      <c r="E80" s="1">
        <v>0.59</v>
      </c>
      <c r="F80" s="1">
        <v>0</v>
      </c>
      <c r="G80" s="1">
        <v>0</v>
      </c>
      <c r="H80" s="1">
        <v>0.87</v>
      </c>
      <c r="I80" s="1">
        <v>0.34</v>
      </c>
      <c r="J80" s="1">
        <v>0.15</v>
      </c>
      <c r="K80" s="1">
        <v>52.31</v>
      </c>
      <c r="L80" s="1">
        <v>28.31</v>
      </c>
      <c r="M80" s="1">
        <v>95.91</v>
      </c>
      <c r="AE80" s="1" t="s">
        <v>155</v>
      </c>
    </row>
    <row r="81" spans="1:31" x14ac:dyDescent="0.3">
      <c r="A81" s="1" t="s">
        <v>81</v>
      </c>
      <c r="B81" s="1">
        <v>13.51</v>
      </c>
      <c r="C81" s="1">
        <v>0.12</v>
      </c>
      <c r="D81" s="1">
        <v>0.04</v>
      </c>
      <c r="E81" s="1">
        <v>1.02</v>
      </c>
      <c r="F81" s="1">
        <v>0</v>
      </c>
      <c r="G81" s="1">
        <v>0.01</v>
      </c>
      <c r="H81" s="1">
        <v>0.26</v>
      </c>
      <c r="I81" s="1">
        <v>0.11</v>
      </c>
      <c r="J81" s="1">
        <v>0.23</v>
      </c>
      <c r="K81" s="1">
        <v>52.44</v>
      </c>
      <c r="L81" s="1">
        <v>30.42</v>
      </c>
      <c r="M81" s="1">
        <v>98.16</v>
      </c>
      <c r="AE81" s="1" t="s">
        <v>156</v>
      </c>
    </row>
    <row r="82" spans="1:31" x14ac:dyDescent="0.3">
      <c r="A82" s="1" t="s">
        <v>83</v>
      </c>
      <c r="B82" s="1">
        <v>0.53</v>
      </c>
      <c r="C82" s="1">
        <v>1.25</v>
      </c>
      <c r="D82" s="1">
        <v>3.42</v>
      </c>
      <c r="E82" s="1">
        <v>11.19</v>
      </c>
      <c r="F82" s="1">
        <v>0.03</v>
      </c>
      <c r="G82" s="1">
        <v>8.3699999999999992</v>
      </c>
      <c r="H82" s="1">
        <v>0.04</v>
      </c>
      <c r="I82" s="1">
        <v>0.96</v>
      </c>
      <c r="J82" s="1">
        <v>2.16</v>
      </c>
      <c r="K82" s="1">
        <v>34.270000000000003</v>
      </c>
      <c r="L82" s="1">
        <v>34.26</v>
      </c>
      <c r="M82" s="1">
        <v>96.49</v>
      </c>
      <c r="AE82" s="1" t="s">
        <v>157</v>
      </c>
    </row>
    <row r="83" spans="1:31" x14ac:dyDescent="0.3">
      <c r="A83" s="1" t="s">
        <v>85</v>
      </c>
      <c r="B83" s="1">
        <v>0.4</v>
      </c>
      <c r="C83" s="1">
        <v>1.06</v>
      </c>
      <c r="D83" s="1">
        <v>3.02</v>
      </c>
      <c r="E83" s="1">
        <v>11.14</v>
      </c>
      <c r="F83" s="1">
        <v>0.03</v>
      </c>
      <c r="G83" s="1">
        <v>8.07</v>
      </c>
      <c r="H83" s="1">
        <v>0.03</v>
      </c>
      <c r="I83" s="1">
        <v>1</v>
      </c>
      <c r="J83" s="1">
        <v>2.13</v>
      </c>
      <c r="K83" s="1">
        <v>34.159999999999997</v>
      </c>
      <c r="L83" s="1">
        <v>34.229999999999997</v>
      </c>
      <c r="M83" s="1">
        <v>95.28</v>
      </c>
      <c r="AE83" s="1" t="s">
        <v>158</v>
      </c>
    </row>
    <row r="84" spans="1:31" x14ac:dyDescent="0.3">
      <c r="A84" s="1" t="s">
        <v>89</v>
      </c>
      <c r="B84" s="1">
        <v>10.56</v>
      </c>
      <c r="C84" s="1">
        <v>0.12</v>
      </c>
      <c r="D84" s="1">
        <v>0.57999999999999996</v>
      </c>
      <c r="E84" s="1">
        <v>0.73</v>
      </c>
      <c r="F84" s="1">
        <v>0.01</v>
      </c>
      <c r="G84" s="1">
        <v>0.01</v>
      </c>
      <c r="H84" s="1">
        <v>4.9400000000000004</v>
      </c>
      <c r="I84" s="1">
        <v>0.51</v>
      </c>
      <c r="J84" s="1">
        <v>0.18</v>
      </c>
      <c r="K84" s="1">
        <v>51.73</v>
      </c>
      <c r="L84" s="1">
        <v>28.82</v>
      </c>
      <c r="M84" s="1">
        <v>98.19</v>
      </c>
      <c r="AE84" s="1" t="s">
        <v>159</v>
      </c>
    </row>
    <row r="85" spans="1:31" x14ac:dyDescent="0.3">
      <c r="A85" s="1" t="s">
        <v>91</v>
      </c>
      <c r="B85" s="1">
        <v>6.86</v>
      </c>
      <c r="C85" s="1">
        <v>0.08</v>
      </c>
      <c r="D85" s="1">
        <v>1.17</v>
      </c>
      <c r="E85" s="1">
        <v>0.55000000000000004</v>
      </c>
      <c r="F85" s="1">
        <v>0.01</v>
      </c>
      <c r="G85" s="1">
        <v>0</v>
      </c>
      <c r="H85" s="1">
        <v>11.2</v>
      </c>
      <c r="I85" s="1">
        <v>1.0900000000000001</v>
      </c>
      <c r="J85" s="1">
        <v>0.12</v>
      </c>
      <c r="K85" s="1">
        <v>50.67</v>
      </c>
      <c r="L85" s="1">
        <v>26.49</v>
      </c>
      <c r="M85" s="1">
        <v>98.25</v>
      </c>
      <c r="AE85" s="1" t="s">
        <v>160</v>
      </c>
    </row>
    <row r="86" spans="1:31" x14ac:dyDescent="0.3">
      <c r="A86" s="1" t="s">
        <v>161</v>
      </c>
      <c r="B86" s="1">
        <v>0.41</v>
      </c>
      <c r="C86" s="1">
        <v>1.17</v>
      </c>
      <c r="D86" s="1">
        <v>3.39</v>
      </c>
      <c r="E86" s="1">
        <v>11.23</v>
      </c>
      <c r="F86" s="1">
        <v>0.03</v>
      </c>
      <c r="G86" s="1">
        <v>8.14</v>
      </c>
      <c r="H86" s="1">
        <v>0.06</v>
      </c>
      <c r="I86" s="1">
        <v>0.91</v>
      </c>
      <c r="J86" s="1">
        <v>2.2200000000000002</v>
      </c>
      <c r="K86" s="1">
        <v>34.159999999999997</v>
      </c>
      <c r="L86" s="1">
        <v>34.07</v>
      </c>
      <c r="M86" s="1">
        <v>95.79</v>
      </c>
      <c r="AE86" s="1" t="s">
        <v>162</v>
      </c>
    </row>
    <row r="87" spans="1:31" x14ac:dyDescent="0.3">
      <c r="A87" s="1" t="s">
        <v>163</v>
      </c>
      <c r="B87" s="1">
        <v>0.47</v>
      </c>
      <c r="C87" s="1">
        <v>1.3</v>
      </c>
      <c r="D87" s="1">
        <v>3.21</v>
      </c>
      <c r="E87" s="1">
        <v>10.84</v>
      </c>
      <c r="F87" s="1">
        <v>0.03</v>
      </c>
      <c r="G87" s="1">
        <v>7.97</v>
      </c>
      <c r="H87" s="1">
        <v>0.04</v>
      </c>
      <c r="I87" s="1">
        <v>1.06</v>
      </c>
      <c r="J87" s="1">
        <v>2.0499999999999998</v>
      </c>
      <c r="K87" s="1">
        <v>33.25</v>
      </c>
      <c r="L87" s="1">
        <v>34.020000000000003</v>
      </c>
      <c r="M87" s="1">
        <v>94.23</v>
      </c>
      <c r="AE87" s="1" t="s">
        <v>164</v>
      </c>
    </row>
    <row r="88" spans="1:31" x14ac:dyDescent="0.3">
      <c r="A88" s="1" t="s">
        <v>165</v>
      </c>
      <c r="B88" s="1">
        <v>0.46</v>
      </c>
      <c r="C88" s="1">
        <v>1.24</v>
      </c>
      <c r="D88" s="1">
        <v>3.46</v>
      </c>
      <c r="E88" s="1">
        <v>11.38</v>
      </c>
      <c r="F88" s="1">
        <v>0.02</v>
      </c>
      <c r="G88" s="1">
        <v>8.18</v>
      </c>
      <c r="H88" s="1">
        <v>0.05</v>
      </c>
      <c r="I88" s="1">
        <v>1.02</v>
      </c>
      <c r="J88" s="1">
        <v>2.29</v>
      </c>
      <c r="K88" s="1">
        <v>34.29</v>
      </c>
      <c r="L88" s="1">
        <v>34.21</v>
      </c>
      <c r="M88" s="1">
        <v>96.59</v>
      </c>
      <c r="AE88" s="1" t="s">
        <v>166</v>
      </c>
    </row>
    <row r="89" spans="1:31" x14ac:dyDescent="0.3">
      <c r="A89" s="1" t="s">
        <v>167</v>
      </c>
      <c r="B89" s="1">
        <v>1.04</v>
      </c>
      <c r="C89" s="1">
        <v>1.1299999999999999</v>
      </c>
      <c r="D89" s="1">
        <v>3.64</v>
      </c>
      <c r="E89" s="1">
        <v>12.4</v>
      </c>
      <c r="F89" s="1">
        <v>0.02</v>
      </c>
      <c r="G89" s="1">
        <v>7.19</v>
      </c>
      <c r="H89" s="1">
        <v>0.06</v>
      </c>
      <c r="I89" s="1">
        <v>0.81</v>
      </c>
      <c r="J89" s="1">
        <v>2.11</v>
      </c>
      <c r="K89" s="1">
        <v>37.619999999999997</v>
      </c>
      <c r="L89" s="1">
        <v>29.17</v>
      </c>
      <c r="M89" s="1">
        <v>95.18</v>
      </c>
      <c r="AE89" s="1" t="s">
        <v>168</v>
      </c>
    </row>
    <row r="90" spans="1:31" x14ac:dyDescent="0.3">
      <c r="A90" s="1" t="s">
        <v>115</v>
      </c>
      <c r="B90" s="1">
        <v>2.2599999999999998</v>
      </c>
      <c r="C90" s="1">
        <v>0.33</v>
      </c>
      <c r="D90" s="1">
        <v>14.05</v>
      </c>
      <c r="E90" s="1">
        <v>15.18</v>
      </c>
      <c r="F90" s="1">
        <v>0.02</v>
      </c>
      <c r="G90" s="1">
        <v>1.27</v>
      </c>
      <c r="H90" s="1">
        <v>12.25</v>
      </c>
      <c r="I90" s="1">
        <v>0.06</v>
      </c>
      <c r="J90" s="1">
        <v>4.2</v>
      </c>
      <c r="K90" s="1">
        <v>39.31</v>
      </c>
      <c r="L90" s="1">
        <v>8.4700000000000006</v>
      </c>
      <c r="M90" s="1">
        <v>97.4</v>
      </c>
      <c r="AE90" s="1" t="s">
        <v>169</v>
      </c>
    </row>
    <row r="91" spans="1:31" x14ac:dyDescent="0.3">
      <c r="A91" s="1" t="s">
        <v>117</v>
      </c>
      <c r="B91" s="1">
        <v>2.29</v>
      </c>
      <c r="C91" s="1">
        <v>0.3</v>
      </c>
      <c r="D91" s="1">
        <v>14.04</v>
      </c>
      <c r="E91" s="1">
        <v>15.05</v>
      </c>
      <c r="F91" s="1">
        <v>0.03</v>
      </c>
      <c r="G91" s="1">
        <v>1.31</v>
      </c>
      <c r="H91" s="1">
        <v>12.24</v>
      </c>
      <c r="I91" s="1">
        <v>0.08</v>
      </c>
      <c r="J91" s="1">
        <v>4.18</v>
      </c>
      <c r="K91" s="1">
        <v>39.020000000000003</v>
      </c>
      <c r="L91" s="1">
        <v>8.34</v>
      </c>
      <c r="M91" s="1">
        <v>96.87</v>
      </c>
      <c r="AE91" s="1" t="s">
        <v>170</v>
      </c>
    </row>
    <row r="92" spans="1:31" x14ac:dyDescent="0.3">
      <c r="A92" s="1" t="s">
        <v>119</v>
      </c>
      <c r="B92" s="1">
        <v>2.59</v>
      </c>
      <c r="C92" s="1">
        <v>0.25</v>
      </c>
      <c r="D92" s="1">
        <v>12.53</v>
      </c>
      <c r="E92" s="1">
        <v>14.06</v>
      </c>
      <c r="F92" s="1">
        <v>0.03</v>
      </c>
      <c r="G92" s="1">
        <v>2.08</v>
      </c>
      <c r="H92" s="1">
        <v>10.02</v>
      </c>
      <c r="I92" s="1">
        <v>0.06</v>
      </c>
      <c r="J92" s="1">
        <v>4.72</v>
      </c>
      <c r="K92" s="1">
        <v>40.31</v>
      </c>
      <c r="L92" s="1">
        <v>10.72</v>
      </c>
      <c r="M92" s="1">
        <v>97.38</v>
      </c>
      <c r="AE92" s="1" t="s">
        <v>171</v>
      </c>
    </row>
    <row r="93" spans="1:31" x14ac:dyDescent="0.3">
      <c r="A93" s="1" t="s">
        <v>121</v>
      </c>
      <c r="B93" s="1">
        <v>2.58</v>
      </c>
      <c r="C93" s="1">
        <v>0.28999999999999998</v>
      </c>
      <c r="D93" s="1">
        <v>12.66</v>
      </c>
      <c r="E93" s="1">
        <v>14.24</v>
      </c>
      <c r="F93" s="1">
        <v>0.03</v>
      </c>
      <c r="G93" s="1">
        <v>2.0699999999999998</v>
      </c>
      <c r="H93" s="1">
        <v>10.119999999999999</v>
      </c>
      <c r="I93" s="1">
        <v>0.1</v>
      </c>
      <c r="J93" s="1">
        <v>4.7</v>
      </c>
      <c r="K93" s="1">
        <v>40.11</v>
      </c>
      <c r="L93" s="1">
        <v>10.77</v>
      </c>
      <c r="M93" s="1">
        <v>97.66</v>
      </c>
      <c r="AE93" s="1" t="s">
        <v>172</v>
      </c>
    </row>
    <row r="94" spans="1:31" x14ac:dyDescent="0.3">
      <c r="A94" s="1" t="s">
        <v>127</v>
      </c>
      <c r="B94" s="1">
        <v>0.04</v>
      </c>
      <c r="C94" s="1">
        <v>8.5</v>
      </c>
      <c r="D94" s="1">
        <v>27.78</v>
      </c>
      <c r="E94" s="1">
        <v>12.69</v>
      </c>
      <c r="F94" s="1">
        <v>0.02</v>
      </c>
      <c r="G94" s="1">
        <v>10.89</v>
      </c>
      <c r="H94" s="1">
        <v>0</v>
      </c>
      <c r="I94" s="1">
        <v>0.01</v>
      </c>
      <c r="J94" s="1">
        <v>0</v>
      </c>
      <c r="K94" s="1">
        <v>41.73</v>
      </c>
      <c r="L94" s="1">
        <v>-0.01</v>
      </c>
      <c r="M94" s="1">
        <v>101.66</v>
      </c>
      <c r="AE94" s="1" t="s">
        <v>173</v>
      </c>
    </row>
    <row r="95" spans="1:31" x14ac:dyDescent="0.3">
      <c r="A95" s="1" t="s">
        <v>129</v>
      </c>
      <c r="B95" s="1">
        <v>0.06</v>
      </c>
      <c r="C95" s="1">
        <v>8.4499999999999993</v>
      </c>
      <c r="D95" s="1">
        <v>27.6</v>
      </c>
      <c r="E95" s="1">
        <v>12.74</v>
      </c>
      <c r="F95" s="1">
        <v>0.01</v>
      </c>
      <c r="G95" s="1">
        <v>10.84</v>
      </c>
      <c r="H95" s="1">
        <v>0.05</v>
      </c>
      <c r="I95" s="1">
        <v>0.01</v>
      </c>
      <c r="J95" s="1">
        <v>0.01</v>
      </c>
      <c r="K95" s="1">
        <v>41.68</v>
      </c>
      <c r="L95" s="1">
        <v>0</v>
      </c>
      <c r="M95" s="1">
        <v>101.43</v>
      </c>
      <c r="AE95" s="1" t="s">
        <v>174</v>
      </c>
    </row>
    <row r="97" spans="1:31" x14ac:dyDescent="0.3">
      <c r="B97" s="1" t="s">
        <v>10</v>
      </c>
      <c r="C97" s="1" t="s">
        <v>12</v>
      </c>
      <c r="D97" s="1" t="s">
        <v>3</v>
      </c>
      <c r="E97" s="1" t="s">
        <v>2</v>
      </c>
      <c r="F97" s="1" t="s">
        <v>13</v>
      </c>
      <c r="G97" s="1" t="s">
        <v>11</v>
      </c>
      <c r="H97" s="1" t="s">
        <v>4</v>
      </c>
      <c r="I97" s="1" t="s">
        <v>5</v>
      </c>
      <c r="J97" s="1" t="s">
        <v>1</v>
      </c>
      <c r="K97" s="1" t="s">
        <v>0</v>
      </c>
      <c r="L97" s="1" t="s">
        <v>6</v>
      </c>
      <c r="M97" s="1" t="s">
        <v>7</v>
      </c>
      <c r="N97" s="1" t="s">
        <v>8</v>
      </c>
      <c r="O97" s="1" t="s">
        <v>14</v>
      </c>
      <c r="AE97" s="1" t="s">
        <v>17</v>
      </c>
    </row>
    <row r="98" spans="1:31" x14ac:dyDescent="0.3">
      <c r="A98" s="1" t="s">
        <v>19</v>
      </c>
      <c r="B98" s="1">
        <v>2.35</v>
      </c>
      <c r="C98" s="1">
        <v>0.32</v>
      </c>
      <c r="D98" s="1">
        <v>14.18</v>
      </c>
      <c r="E98" s="1">
        <v>15.64</v>
      </c>
      <c r="F98" s="1">
        <v>0.03</v>
      </c>
      <c r="G98" s="1">
        <v>1.27</v>
      </c>
      <c r="H98" s="1">
        <v>12.67</v>
      </c>
      <c r="I98" s="1">
        <v>0.06</v>
      </c>
      <c r="J98" s="1">
        <v>4.32</v>
      </c>
      <c r="K98" s="1">
        <v>40.380000000000003</v>
      </c>
      <c r="L98" s="1">
        <v>8.59</v>
      </c>
      <c r="O98" s="1">
        <v>99.79</v>
      </c>
      <c r="AE98" s="1" t="s">
        <v>185</v>
      </c>
    </row>
    <row r="99" spans="1:31" x14ac:dyDescent="0.3">
      <c r="A99" s="1" t="s">
        <v>21</v>
      </c>
      <c r="B99" s="1">
        <v>2.27</v>
      </c>
      <c r="C99" s="1">
        <v>0.27</v>
      </c>
      <c r="D99" s="1">
        <v>14.13</v>
      </c>
      <c r="E99" s="1">
        <v>15.43</v>
      </c>
      <c r="F99" s="1">
        <v>0.02</v>
      </c>
      <c r="G99" s="1">
        <v>1.28</v>
      </c>
      <c r="H99" s="1">
        <v>12.41</v>
      </c>
      <c r="I99" s="1">
        <v>0.1</v>
      </c>
      <c r="J99" s="1">
        <v>4.17</v>
      </c>
      <c r="K99" s="1">
        <v>39.270000000000003</v>
      </c>
      <c r="L99" s="1">
        <v>8.25</v>
      </c>
      <c r="O99" s="1">
        <v>97.61</v>
      </c>
      <c r="AE99" s="1" t="s">
        <v>186</v>
      </c>
    </row>
    <row r="100" spans="1:31" x14ac:dyDescent="0.3">
      <c r="A100" s="1" t="s">
        <v>23</v>
      </c>
      <c r="B100" s="1">
        <v>2.64</v>
      </c>
      <c r="C100" s="1">
        <v>0.28999999999999998</v>
      </c>
      <c r="D100" s="1">
        <v>12.44</v>
      </c>
      <c r="E100" s="1">
        <v>14.26</v>
      </c>
      <c r="F100" s="1">
        <v>0.03</v>
      </c>
      <c r="G100" s="1">
        <v>2.0699999999999998</v>
      </c>
      <c r="H100" s="1">
        <v>10.16</v>
      </c>
      <c r="I100" s="1">
        <v>7.0000000000000007E-2</v>
      </c>
      <c r="J100" s="1">
        <v>4.71</v>
      </c>
      <c r="K100" s="1">
        <v>40.22</v>
      </c>
      <c r="L100" s="1">
        <v>10.67</v>
      </c>
      <c r="O100" s="1">
        <v>97.56</v>
      </c>
      <c r="AE100" s="1" t="s">
        <v>187</v>
      </c>
    </row>
    <row r="101" spans="1:31" x14ac:dyDescent="0.3">
      <c r="A101" s="1" t="s">
        <v>25</v>
      </c>
      <c r="B101" s="1">
        <v>2.6</v>
      </c>
      <c r="C101" s="1">
        <v>0.25</v>
      </c>
      <c r="D101" s="1">
        <v>12.67</v>
      </c>
      <c r="E101" s="1">
        <v>14.4</v>
      </c>
      <c r="F101" s="1">
        <v>0.03</v>
      </c>
      <c r="G101" s="1">
        <v>2.09</v>
      </c>
      <c r="H101" s="1">
        <v>10.16</v>
      </c>
      <c r="I101" s="1">
        <v>7.0000000000000007E-2</v>
      </c>
      <c r="J101" s="1">
        <v>4.75</v>
      </c>
      <c r="K101" s="1">
        <v>40.32</v>
      </c>
      <c r="L101" s="1">
        <v>10.77</v>
      </c>
      <c r="O101" s="1">
        <v>98.12</v>
      </c>
      <c r="AE101" s="1" t="s">
        <v>188</v>
      </c>
    </row>
    <row r="102" spans="1:31" x14ac:dyDescent="0.3">
      <c r="A102" s="1" t="s">
        <v>31</v>
      </c>
      <c r="B102" s="1">
        <v>0.06</v>
      </c>
      <c r="C102" s="1">
        <v>8.44</v>
      </c>
      <c r="D102" s="1">
        <v>27.63</v>
      </c>
      <c r="E102" s="1">
        <v>12.59</v>
      </c>
      <c r="F102" s="1">
        <v>0.01</v>
      </c>
      <c r="G102" s="1">
        <v>10.98</v>
      </c>
      <c r="H102" s="1">
        <v>0.02</v>
      </c>
      <c r="I102" s="1">
        <v>0.01</v>
      </c>
      <c r="J102" s="1">
        <v>0.02</v>
      </c>
      <c r="K102" s="1">
        <v>41.86</v>
      </c>
      <c r="L102" s="1">
        <v>0.02</v>
      </c>
      <c r="O102" s="1">
        <v>101.65</v>
      </c>
      <c r="AE102" s="1" t="s">
        <v>189</v>
      </c>
    </row>
    <row r="103" spans="1:31" x14ac:dyDescent="0.3">
      <c r="A103" s="1" t="s">
        <v>33</v>
      </c>
      <c r="B103" s="1">
        <v>0.06</v>
      </c>
      <c r="C103" s="1">
        <v>8.65</v>
      </c>
      <c r="D103" s="1">
        <v>28.57</v>
      </c>
      <c r="E103" s="1">
        <v>13.09</v>
      </c>
      <c r="F103" s="1">
        <v>0.02</v>
      </c>
      <c r="G103" s="1">
        <v>11.3</v>
      </c>
      <c r="H103" s="1">
        <v>0.03</v>
      </c>
      <c r="I103" s="1">
        <v>-0.02</v>
      </c>
      <c r="J103" s="1">
        <v>0</v>
      </c>
      <c r="K103" s="1">
        <v>43.14</v>
      </c>
      <c r="L103" s="1">
        <v>0.04</v>
      </c>
      <c r="O103" s="1">
        <v>104.88</v>
      </c>
      <c r="AE103" s="1" t="s">
        <v>190</v>
      </c>
    </row>
    <row r="104" spans="1:31" x14ac:dyDescent="0.3">
      <c r="A104" s="1" t="s">
        <v>191</v>
      </c>
      <c r="B104" s="1">
        <v>0.94</v>
      </c>
      <c r="E104" s="1">
        <v>16.420000000000002</v>
      </c>
      <c r="G104" s="1">
        <v>15.19</v>
      </c>
      <c r="H104" s="1">
        <v>0</v>
      </c>
      <c r="K104" s="1">
        <v>64.2</v>
      </c>
      <c r="L104" s="1">
        <v>1.71</v>
      </c>
      <c r="M104" s="1">
        <v>-0.01</v>
      </c>
      <c r="N104" s="1">
        <v>0.06</v>
      </c>
      <c r="O104" s="1">
        <v>98.52</v>
      </c>
      <c r="AE104" s="1" t="s">
        <v>192</v>
      </c>
    </row>
    <row r="105" spans="1:31" x14ac:dyDescent="0.3">
      <c r="A105" s="1" t="s">
        <v>193</v>
      </c>
      <c r="B105" s="1">
        <v>0.91</v>
      </c>
      <c r="E105" s="1">
        <v>16.52</v>
      </c>
      <c r="G105" s="1">
        <v>15.19</v>
      </c>
      <c r="H105" s="1">
        <v>0.02</v>
      </c>
      <c r="K105" s="1">
        <v>64.290000000000006</v>
      </c>
      <c r="L105" s="1">
        <v>1.65</v>
      </c>
      <c r="M105" s="1">
        <v>0.03</v>
      </c>
      <c r="N105" s="1">
        <v>0.06</v>
      </c>
      <c r="O105" s="1">
        <v>98.67</v>
      </c>
      <c r="AE105" s="1" t="s">
        <v>194</v>
      </c>
    </row>
    <row r="106" spans="1:31" x14ac:dyDescent="0.3">
      <c r="A106" s="1" t="s">
        <v>195</v>
      </c>
      <c r="B106" s="1">
        <v>11.67</v>
      </c>
      <c r="E106" s="1">
        <v>20.02</v>
      </c>
      <c r="G106" s="1">
        <v>0.02</v>
      </c>
      <c r="H106" s="1">
        <v>0.03</v>
      </c>
      <c r="K106" s="1">
        <v>68.39</v>
      </c>
      <c r="L106" s="1">
        <v>0.02</v>
      </c>
      <c r="M106" s="1">
        <v>0.05</v>
      </c>
      <c r="N106" s="1">
        <v>0.01</v>
      </c>
      <c r="O106" s="1">
        <v>100.2</v>
      </c>
      <c r="AE106" s="1" t="s">
        <v>196</v>
      </c>
    </row>
    <row r="107" spans="1:31" x14ac:dyDescent="0.3">
      <c r="A107" s="1" t="s">
        <v>197</v>
      </c>
      <c r="B107" s="1">
        <v>11.64</v>
      </c>
      <c r="E107" s="1">
        <v>20.09</v>
      </c>
      <c r="G107" s="1">
        <v>0.02</v>
      </c>
      <c r="H107" s="1">
        <v>0.04</v>
      </c>
      <c r="K107" s="1">
        <v>69.569999999999993</v>
      </c>
      <c r="L107" s="1">
        <v>0.01</v>
      </c>
      <c r="M107" s="1">
        <v>0.06</v>
      </c>
      <c r="N107" s="1">
        <v>0.01</v>
      </c>
      <c r="O107" s="1">
        <v>101.43</v>
      </c>
      <c r="AE107" s="1" t="s">
        <v>198</v>
      </c>
    </row>
    <row r="108" spans="1:31" x14ac:dyDescent="0.3">
      <c r="A108" s="1" t="s">
        <v>199</v>
      </c>
      <c r="B108" s="1">
        <v>12.25</v>
      </c>
      <c r="E108" s="1">
        <v>28.06</v>
      </c>
      <c r="G108" s="1">
        <v>0.05</v>
      </c>
      <c r="H108" s="1">
        <v>0.06</v>
      </c>
      <c r="K108" s="1">
        <v>54.49</v>
      </c>
      <c r="L108" s="1">
        <v>0.14000000000000001</v>
      </c>
      <c r="M108" s="1">
        <v>0.04</v>
      </c>
      <c r="N108" s="1">
        <v>0.01</v>
      </c>
      <c r="O108" s="1">
        <v>95.1</v>
      </c>
      <c r="AE108" s="1" t="s">
        <v>200</v>
      </c>
    </row>
    <row r="109" spans="1:31" x14ac:dyDescent="0.3">
      <c r="A109" s="1" t="s">
        <v>201</v>
      </c>
      <c r="B109" s="1">
        <v>0.56000000000000005</v>
      </c>
      <c r="E109" s="1">
        <v>19.05</v>
      </c>
      <c r="G109" s="1">
        <v>15.68</v>
      </c>
      <c r="H109" s="1">
        <v>0.04</v>
      </c>
      <c r="K109" s="1">
        <v>65.55</v>
      </c>
      <c r="L109" s="1">
        <v>0.09</v>
      </c>
      <c r="M109" s="1">
        <v>0.01</v>
      </c>
      <c r="N109" s="1">
        <v>0.01</v>
      </c>
      <c r="O109" s="1">
        <v>101</v>
      </c>
      <c r="AE109" s="1" t="s">
        <v>202</v>
      </c>
    </row>
    <row r="110" spans="1:31" x14ac:dyDescent="0.3">
      <c r="A110" s="1" t="s">
        <v>203</v>
      </c>
      <c r="B110" s="1">
        <v>9.6199999999999992</v>
      </c>
      <c r="C110" s="1">
        <v>0.76</v>
      </c>
      <c r="D110" s="1">
        <v>1.26</v>
      </c>
      <c r="E110" s="1">
        <v>1.92</v>
      </c>
      <c r="F110" s="1">
        <v>0.09</v>
      </c>
      <c r="G110" s="1">
        <v>1.64</v>
      </c>
      <c r="H110" s="1">
        <v>1.23</v>
      </c>
      <c r="I110" s="1">
        <v>3.42</v>
      </c>
      <c r="J110" s="1">
        <v>1.55</v>
      </c>
      <c r="K110" s="1">
        <v>48.65</v>
      </c>
      <c r="L110" s="1">
        <v>25.58</v>
      </c>
      <c r="O110" s="1">
        <v>95.71</v>
      </c>
      <c r="AE110" s="1" t="s">
        <v>204</v>
      </c>
    </row>
    <row r="111" spans="1:31" x14ac:dyDescent="0.3">
      <c r="A111" s="1" t="s">
        <v>205</v>
      </c>
      <c r="B111" s="1">
        <v>9.4600000000000009</v>
      </c>
      <c r="C111" s="1">
        <v>0.05</v>
      </c>
      <c r="D111" s="1">
        <v>0.19</v>
      </c>
      <c r="E111" s="1">
        <v>11.53</v>
      </c>
      <c r="F111" s="1">
        <v>0.04</v>
      </c>
      <c r="G111" s="1">
        <v>3.89</v>
      </c>
      <c r="H111" s="1">
        <v>0.91</v>
      </c>
      <c r="I111" s="1">
        <v>0.62</v>
      </c>
      <c r="J111" s="1">
        <v>0.7</v>
      </c>
      <c r="K111" s="1">
        <v>59.08</v>
      </c>
      <c r="L111" s="1">
        <v>12.59</v>
      </c>
      <c r="O111" s="1">
        <v>99.04</v>
      </c>
      <c r="AE111" s="1" t="s">
        <v>206</v>
      </c>
    </row>
    <row r="112" spans="1:31" x14ac:dyDescent="0.3">
      <c r="A112" s="1" t="s">
        <v>207</v>
      </c>
      <c r="B112" s="1">
        <v>7.63</v>
      </c>
      <c r="C112" s="1">
        <v>0.7</v>
      </c>
      <c r="D112" s="1">
        <v>0.8</v>
      </c>
      <c r="E112" s="1">
        <v>5.53</v>
      </c>
      <c r="F112" s="1">
        <v>0.01</v>
      </c>
      <c r="G112" s="1">
        <v>3.5</v>
      </c>
      <c r="H112" s="1">
        <v>0.72</v>
      </c>
      <c r="I112" s="1">
        <v>3.42</v>
      </c>
      <c r="J112" s="1">
        <v>1.21</v>
      </c>
      <c r="K112" s="1">
        <v>51.87</v>
      </c>
      <c r="L112" s="1">
        <v>23.2</v>
      </c>
      <c r="O112" s="1">
        <v>98.58</v>
      </c>
      <c r="AE112" s="1" t="s">
        <v>208</v>
      </c>
    </row>
    <row r="113" spans="1:31" x14ac:dyDescent="0.3">
      <c r="A113" s="1" t="s">
        <v>209</v>
      </c>
      <c r="B113" s="1">
        <v>5.07</v>
      </c>
      <c r="C113" s="1">
        <v>0.39</v>
      </c>
      <c r="D113" s="1">
        <v>0.56000000000000005</v>
      </c>
      <c r="E113" s="1">
        <v>7.94</v>
      </c>
      <c r="F113" s="1">
        <v>0.01</v>
      </c>
      <c r="G113" s="1">
        <v>7.57</v>
      </c>
      <c r="H113" s="1">
        <v>0.43</v>
      </c>
      <c r="I113" s="1">
        <v>2.4700000000000002</v>
      </c>
      <c r="J113" s="1">
        <v>0.39</v>
      </c>
      <c r="K113" s="1">
        <v>56.33</v>
      </c>
      <c r="L113" s="1">
        <v>17.350000000000001</v>
      </c>
      <c r="O113" s="1">
        <v>98.51</v>
      </c>
      <c r="AE113" s="1" t="s">
        <v>210</v>
      </c>
    </row>
    <row r="114" spans="1:31" x14ac:dyDescent="0.3">
      <c r="A114" s="1" t="s">
        <v>211</v>
      </c>
      <c r="B114" s="1">
        <v>12.63</v>
      </c>
      <c r="E114" s="1">
        <v>27.58</v>
      </c>
      <c r="G114" s="1">
        <v>0.06</v>
      </c>
      <c r="H114" s="1">
        <v>0.05</v>
      </c>
      <c r="K114" s="1">
        <v>52.42</v>
      </c>
      <c r="L114" s="1">
        <v>0.11</v>
      </c>
      <c r="M114" s="1">
        <v>0.02</v>
      </c>
      <c r="N114" s="1">
        <v>0</v>
      </c>
      <c r="O114" s="1">
        <v>92.87</v>
      </c>
      <c r="AE114" s="1" t="s">
        <v>212</v>
      </c>
    </row>
    <row r="115" spans="1:31" x14ac:dyDescent="0.3">
      <c r="A115" s="1" t="s">
        <v>213</v>
      </c>
      <c r="B115" s="1">
        <v>7.83</v>
      </c>
      <c r="E115" s="1">
        <v>23.14</v>
      </c>
      <c r="G115" s="1">
        <v>7.89</v>
      </c>
      <c r="H115" s="1">
        <v>0.13</v>
      </c>
      <c r="K115" s="1">
        <v>58.62</v>
      </c>
      <c r="L115" s="1">
        <v>0.08</v>
      </c>
      <c r="M115" s="1">
        <v>0.06</v>
      </c>
      <c r="N115" s="1">
        <v>0.01</v>
      </c>
      <c r="O115" s="1">
        <v>97.76</v>
      </c>
      <c r="AE115" s="1" t="s">
        <v>214</v>
      </c>
    </row>
    <row r="116" spans="1:31" x14ac:dyDescent="0.3">
      <c r="A116" s="1" t="s">
        <v>215</v>
      </c>
      <c r="B116" s="1">
        <v>7.05</v>
      </c>
      <c r="E116" s="1">
        <v>19.440000000000001</v>
      </c>
      <c r="G116" s="1">
        <v>6.72</v>
      </c>
      <c r="H116" s="1">
        <v>7.0000000000000007E-2</v>
      </c>
      <c r="K116" s="1">
        <v>67.510000000000005</v>
      </c>
      <c r="L116" s="1">
        <v>0.06</v>
      </c>
      <c r="M116" s="1">
        <v>0.06</v>
      </c>
      <c r="N116" s="1">
        <v>-0.02</v>
      </c>
      <c r="O116" s="1">
        <v>100.91</v>
      </c>
      <c r="AE116" s="1" t="s">
        <v>216</v>
      </c>
    </row>
    <row r="117" spans="1:31" x14ac:dyDescent="0.3">
      <c r="A117" s="1" t="s">
        <v>217</v>
      </c>
      <c r="B117" s="1">
        <v>8</v>
      </c>
      <c r="E117" s="1">
        <v>20.309999999999999</v>
      </c>
      <c r="G117" s="1">
        <v>5.73</v>
      </c>
      <c r="H117" s="1">
        <v>0.05</v>
      </c>
      <c r="K117" s="1">
        <v>65.44</v>
      </c>
      <c r="L117" s="1">
        <v>7.0000000000000007E-2</v>
      </c>
      <c r="M117" s="1">
        <v>0.03</v>
      </c>
      <c r="N117" s="1">
        <v>0.01</v>
      </c>
      <c r="O117" s="1">
        <v>99.63</v>
      </c>
      <c r="AE117" s="1" t="s">
        <v>218</v>
      </c>
    </row>
    <row r="118" spans="1:31" x14ac:dyDescent="0.3">
      <c r="A118" s="1" t="s">
        <v>219</v>
      </c>
      <c r="B118" s="1">
        <v>3.92</v>
      </c>
      <c r="C118" s="1">
        <v>0.46</v>
      </c>
      <c r="D118" s="1">
        <v>0.44</v>
      </c>
      <c r="E118" s="1">
        <v>11.69</v>
      </c>
      <c r="F118" s="1">
        <v>0</v>
      </c>
      <c r="G118" s="1">
        <v>9.02</v>
      </c>
      <c r="H118" s="1">
        <v>0.47</v>
      </c>
      <c r="I118" s="1">
        <v>1.49</v>
      </c>
      <c r="J118" s="1">
        <v>1.0900000000000001</v>
      </c>
      <c r="K118" s="1">
        <v>57.32</v>
      </c>
      <c r="L118" s="1">
        <v>13.79</v>
      </c>
      <c r="O118" s="1">
        <v>99.68</v>
      </c>
      <c r="AE118" s="1" t="s">
        <v>220</v>
      </c>
    </row>
    <row r="119" spans="1:31" x14ac:dyDescent="0.3">
      <c r="A119" s="1" t="s">
        <v>221</v>
      </c>
      <c r="B119" s="1">
        <v>11.86</v>
      </c>
      <c r="C119" s="1">
        <v>0.05</v>
      </c>
      <c r="D119" s="1">
        <v>0.28999999999999998</v>
      </c>
      <c r="E119" s="1">
        <v>1.84</v>
      </c>
      <c r="F119" s="1">
        <v>0</v>
      </c>
      <c r="G119" s="1">
        <v>0.1</v>
      </c>
      <c r="H119" s="1">
        <v>2.06</v>
      </c>
      <c r="I119" s="1">
        <v>2.12</v>
      </c>
      <c r="J119" s="1">
        <v>1.64</v>
      </c>
      <c r="K119" s="1">
        <v>51.95</v>
      </c>
      <c r="L119" s="1">
        <v>22.9</v>
      </c>
      <c r="O119" s="1">
        <v>94.81</v>
      </c>
      <c r="AE119" s="1" t="s">
        <v>222</v>
      </c>
    </row>
    <row r="120" spans="1:31" x14ac:dyDescent="0.3">
      <c r="A120" s="1" t="s">
        <v>223</v>
      </c>
      <c r="B120" s="1">
        <v>11.79</v>
      </c>
      <c r="C120" s="1">
        <v>0.04</v>
      </c>
      <c r="D120" s="1">
        <v>0.28000000000000003</v>
      </c>
      <c r="E120" s="1">
        <v>1.51</v>
      </c>
      <c r="F120" s="1">
        <v>0</v>
      </c>
      <c r="G120" s="1">
        <v>0.08</v>
      </c>
      <c r="H120" s="1">
        <v>2.13</v>
      </c>
      <c r="I120" s="1">
        <v>2.21</v>
      </c>
      <c r="J120" s="1">
        <v>1.71</v>
      </c>
      <c r="K120" s="1">
        <v>52.48</v>
      </c>
      <c r="L120" s="1">
        <v>23.8</v>
      </c>
      <c r="O120" s="1">
        <v>96.03</v>
      </c>
      <c r="AE120" s="1" t="s">
        <v>224</v>
      </c>
    </row>
    <row r="121" spans="1:31" x14ac:dyDescent="0.3">
      <c r="A121" s="1" t="s">
        <v>225</v>
      </c>
      <c r="B121" s="1">
        <v>12.55</v>
      </c>
      <c r="E121" s="1">
        <v>27.79</v>
      </c>
      <c r="G121" s="1">
        <v>0.02</v>
      </c>
      <c r="H121" s="1">
        <v>0.02</v>
      </c>
      <c r="K121" s="1">
        <v>53.32</v>
      </c>
      <c r="L121" s="1">
        <v>0.1</v>
      </c>
      <c r="M121" s="1">
        <v>0</v>
      </c>
      <c r="N121" s="1">
        <v>0.02</v>
      </c>
      <c r="O121" s="1">
        <v>93.81</v>
      </c>
      <c r="AE121" s="1" t="s">
        <v>226</v>
      </c>
    </row>
    <row r="122" spans="1:31" x14ac:dyDescent="0.3">
      <c r="A122" s="1" t="s">
        <v>227</v>
      </c>
      <c r="B122" s="1">
        <v>12.44</v>
      </c>
      <c r="E122" s="1">
        <v>27.74</v>
      </c>
      <c r="G122" s="1">
        <v>0.02</v>
      </c>
      <c r="H122" s="1">
        <v>0.04</v>
      </c>
      <c r="K122" s="1">
        <v>53.07</v>
      </c>
      <c r="L122" s="1">
        <v>0.17</v>
      </c>
      <c r="M122" s="1">
        <v>0</v>
      </c>
      <c r="N122" s="1">
        <v>-0.04</v>
      </c>
      <c r="O122" s="1">
        <v>93.48</v>
      </c>
      <c r="AE122" s="1" t="s">
        <v>228</v>
      </c>
    </row>
    <row r="123" spans="1:31" x14ac:dyDescent="0.3">
      <c r="A123" s="1" t="s">
        <v>229</v>
      </c>
      <c r="B123" s="1">
        <v>1.52</v>
      </c>
      <c r="E123" s="1">
        <v>18.88</v>
      </c>
      <c r="G123" s="1">
        <v>14.68</v>
      </c>
      <c r="H123" s="1">
        <v>0.03</v>
      </c>
      <c r="K123" s="1">
        <v>64.69</v>
      </c>
      <c r="L123" s="1">
        <v>0.28000000000000003</v>
      </c>
      <c r="M123" s="1">
        <v>0.05</v>
      </c>
      <c r="N123" s="1">
        <v>0.02</v>
      </c>
      <c r="O123" s="1">
        <v>100.15</v>
      </c>
      <c r="AE123" s="1" t="s">
        <v>230</v>
      </c>
    </row>
    <row r="124" spans="1:31" x14ac:dyDescent="0.3">
      <c r="A124" s="1" t="s">
        <v>231</v>
      </c>
      <c r="B124" s="1">
        <v>1.34</v>
      </c>
      <c r="E124" s="1">
        <v>18.91</v>
      </c>
      <c r="G124" s="1">
        <v>15.03</v>
      </c>
      <c r="H124" s="1">
        <v>0.05</v>
      </c>
      <c r="K124" s="1">
        <v>64.489999999999995</v>
      </c>
      <c r="L124" s="1">
        <v>0.09</v>
      </c>
      <c r="M124" s="1">
        <v>0.02</v>
      </c>
      <c r="N124" s="1">
        <v>0.01</v>
      </c>
      <c r="O124" s="1">
        <v>99.95</v>
      </c>
      <c r="AE124" s="1" t="s">
        <v>232</v>
      </c>
    </row>
    <row r="125" spans="1:31" x14ac:dyDescent="0.3">
      <c r="A125" s="1" t="s">
        <v>233</v>
      </c>
      <c r="B125" s="1">
        <v>8.4700000000000006</v>
      </c>
      <c r="C125" s="1">
        <v>0.88</v>
      </c>
      <c r="D125" s="1">
        <v>0.69</v>
      </c>
      <c r="E125" s="1">
        <v>1.94</v>
      </c>
      <c r="F125" s="1">
        <v>0.01</v>
      </c>
      <c r="G125" s="1">
        <v>1.86</v>
      </c>
      <c r="H125" s="1">
        <v>0.98</v>
      </c>
      <c r="I125" s="1">
        <v>3.75</v>
      </c>
      <c r="J125" s="1">
        <v>1.54</v>
      </c>
      <c r="K125" s="1">
        <v>47.93</v>
      </c>
      <c r="L125" s="1">
        <v>29.09</v>
      </c>
      <c r="O125" s="1">
        <v>97.14</v>
      </c>
      <c r="AE125" s="1" t="s">
        <v>234</v>
      </c>
    </row>
    <row r="126" spans="1:31" x14ac:dyDescent="0.3">
      <c r="A126" s="1" t="s">
        <v>235</v>
      </c>
      <c r="B126" s="1">
        <v>6.54</v>
      </c>
      <c r="C126" s="1">
        <v>0.7</v>
      </c>
      <c r="D126" s="1">
        <v>1.3</v>
      </c>
      <c r="E126" s="1">
        <v>5.15</v>
      </c>
      <c r="F126" s="1">
        <v>7.0000000000000007E-2</v>
      </c>
      <c r="G126" s="1">
        <v>1.72</v>
      </c>
      <c r="H126" s="1">
        <v>1.04</v>
      </c>
      <c r="I126" s="1">
        <v>2.7</v>
      </c>
      <c r="J126" s="1">
        <v>1.99</v>
      </c>
      <c r="K126" s="1">
        <v>48.41</v>
      </c>
      <c r="L126" s="1">
        <v>27.46</v>
      </c>
      <c r="O126" s="1">
        <v>97.08</v>
      </c>
      <c r="AE126" s="1" t="s">
        <v>236</v>
      </c>
    </row>
    <row r="127" spans="1:31" x14ac:dyDescent="0.3">
      <c r="A127" s="1" t="s">
        <v>237</v>
      </c>
      <c r="B127" s="1">
        <v>11.49</v>
      </c>
      <c r="C127" s="1">
        <v>0.11</v>
      </c>
      <c r="D127" s="1">
        <v>0.27</v>
      </c>
      <c r="E127" s="1">
        <v>3.13</v>
      </c>
      <c r="F127" s="1">
        <v>0</v>
      </c>
      <c r="G127" s="1">
        <v>0.71</v>
      </c>
      <c r="H127" s="1">
        <v>2.57</v>
      </c>
      <c r="I127" s="1">
        <v>1.23</v>
      </c>
      <c r="J127" s="1">
        <v>2.56</v>
      </c>
      <c r="K127" s="1">
        <v>52.22</v>
      </c>
      <c r="L127" s="1">
        <v>22.07</v>
      </c>
      <c r="O127" s="1">
        <v>96.37</v>
      </c>
      <c r="AE127" s="1" t="s">
        <v>238</v>
      </c>
    </row>
    <row r="128" spans="1:31" x14ac:dyDescent="0.3">
      <c r="A128" s="1" t="s">
        <v>239</v>
      </c>
      <c r="B128" s="1">
        <v>3.2</v>
      </c>
      <c r="C128" s="1">
        <v>7.0000000000000007E-2</v>
      </c>
      <c r="D128" s="1">
        <v>3</v>
      </c>
      <c r="E128" s="1">
        <v>0.86</v>
      </c>
      <c r="F128" s="1">
        <v>0.01</v>
      </c>
      <c r="G128" s="1">
        <v>0.08</v>
      </c>
      <c r="H128" s="1">
        <v>17.45</v>
      </c>
      <c r="I128" s="1">
        <v>1.68</v>
      </c>
      <c r="J128" s="1">
        <v>0.19</v>
      </c>
      <c r="K128" s="1">
        <v>49.74</v>
      </c>
      <c r="L128" s="1">
        <v>22.87</v>
      </c>
      <c r="O128" s="1">
        <v>99.16</v>
      </c>
      <c r="AE128" s="1" t="s">
        <v>240</v>
      </c>
    </row>
    <row r="129" spans="1:31" x14ac:dyDescent="0.3">
      <c r="A129" s="1" t="s">
        <v>241</v>
      </c>
      <c r="B129" s="1">
        <v>5.19</v>
      </c>
      <c r="C129" s="1">
        <v>0.09</v>
      </c>
      <c r="D129" s="1">
        <v>1.39</v>
      </c>
      <c r="E129" s="1">
        <v>0.75</v>
      </c>
      <c r="F129" s="1">
        <v>0.01</v>
      </c>
      <c r="G129" s="1">
        <v>0.04</v>
      </c>
      <c r="H129" s="1">
        <v>14.06</v>
      </c>
      <c r="I129" s="1">
        <v>1.63</v>
      </c>
      <c r="J129" s="1">
        <v>0.25</v>
      </c>
      <c r="K129" s="1">
        <v>49.82</v>
      </c>
      <c r="L129" s="1">
        <v>25.33</v>
      </c>
      <c r="O129" s="1">
        <v>98.58</v>
      </c>
      <c r="AE129" s="1" t="s">
        <v>242</v>
      </c>
    </row>
    <row r="130" spans="1:31" x14ac:dyDescent="0.3">
      <c r="A130" s="1" t="s">
        <v>243</v>
      </c>
      <c r="B130" s="1">
        <v>7.58</v>
      </c>
      <c r="C130" s="1">
        <v>0.06</v>
      </c>
      <c r="D130" s="1">
        <v>0.75</v>
      </c>
      <c r="E130" s="1">
        <v>0.51</v>
      </c>
      <c r="F130" s="1">
        <v>0</v>
      </c>
      <c r="G130" s="1">
        <v>0.03</v>
      </c>
      <c r="H130" s="1">
        <v>10.16</v>
      </c>
      <c r="I130" s="1">
        <v>1.37</v>
      </c>
      <c r="J130" s="1">
        <v>0.24</v>
      </c>
      <c r="K130" s="1">
        <v>50.51</v>
      </c>
      <c r="L130" s="1">
        <v>26.53</v>
      </c>
      <c r="O130" s="1">
        <v>97.74</v>
      </c>
      <c r="AE130" s="1" t="s">
        <v>244</v>
      </c>
    </row>
    <row r="131" spans="1:31" x14ac:dyDescent="0.3">
      <c r="A131" s="1" t="s">
        <v>245</v>
      </c>
      <c r="B131" s="1">
        <v>12.07</v>
      </c>
      <c r="C131" s="1">
        <v>0.14000000000000001</v>
      </c>
      <c r="D131" s="1">
        <v>0.16</v>
      </c>
      <c r="E131" s="1">
        <v>0.84</v>
      </c>
      <c r="F131" s="1">
        <v>0</v>
      </c>
      <c r="G131" s="1">
        <v>0.05</v>
      </c>
      <c r="H131" s="1">
        <v>2.2000000000000002</v>
      </c>
      <c r="I131" s="1">
        <v>0.53</v>
      </c>
      <c r="J131" s="1">
        <v>0.71</v>
      </c>
      <c r="K131" s="1">
        <v>52.47</v>
      </c>
      <c r="L131" s="1">
        <v>27.7</v>
      </c>
      <c r="O131" s="1">
        <v>96.87</v>
      </c>
      <c r="AE131" s="1" t="s">
        <v>246</v>
      </c>
    </row>
    <row r="132" spans="1:31" x14ac:dyDescent="0.3">
      <c r="A132" s="1" t="s">
        <v>247</v>
      </c>
      <c r="B132" s="1">
        <v>12.51</v>
      </c>
      <c r="C132" s="1">
        <v>0.11</v>
      </c>
      <c r="D132" s="1">
        <v>0.11</v>
      </c>
      <c r="E132" s="1">
        <v>1.48</v>
      </c>
      <c r="F132" s="1">
        <v>0</v>
      </c>
      <c r="G132" s="1">
        <v>7.0000000000000007E-2</v>
      </c>
      <c r="H132" s="1">
        <v>1.58</v>
      </c>
      <c r="I132" s="1">
        <v>0.4</v>
      </c>
      <c r="J132" s="1">
        <v>0.46</v>
      </c>
      <c r="K132" s="1">
        <v>52.54</v>
      </c>
      <c r="L132" s="1">
        <v>27.86</v>
      </c>
      <c r="O132" s="1">
        <v>97.12</v>
      </c>
      <c r="AE132" s="1" t="s">
        <v>248</v>
      </c>
    </row>
    <row r="133" spans="1:31" x14ac:dyDescent="0.3">
      <c r="A133" s="1" t="s">
        <v>249</v>
      </c>
      <c r="B133" s="1">
        <v>16.54</v>
      </c>
      <c r="E133" s="1">
        <v>32.43</v>
      </c>
      <c r="G133" s="1">
        <v>4.72</v>
      </c>
      <c r="H133" s="1">
        <v>0.02</v>
      </c>
      <c r="K133" s="1">
        <v>47.32</v>
      </c>
      <c r="L133" s="1">
        <v>1.17</v>
      </c>
      <c r="M133" s="1">
        <v>0.05</v>
      </c>
      <c r="N133" s="1">
        <v>-0.02</v>
      </c>
      <c r="O133" s="1">
        <v>102.26</v>
      </c>
      <c r="AE133" s="1" t="s">
        <v>250</v>
      </c>
    </row>
    <row r="134" spans="1:31" x14ac:dyDescent="0.3">
      <c r="A134" s="1" t="s">
        <v>251</v>
      </c>
      <c r="B134" s="1">
        <v>16.32</v>
      </c>
      <c r="E134" s="1">
        <v>32.14</v>
      </c>
      <c r="G134" s="1">
        <v>4.6100000000000003</v>
      </c>
      <c r="H134" s="1">
        <v>0.04</v>
      </c>
      <c r="K134" s="1">
        <v>47.69</v>
      </c>
      <c r="L134" s="1">
        <v>1.32</v>
      </c>
      <c r="M134" s="1">
        <v>0.02</v>
      </c>
      <c r="N134" s="1">
        <v>0.03</v>
      </c>
      <c r="O134" s="1">
        <v>102.16</v>
      </c>
      <c r="AE134" s="1" t="s">
        <v>252</v>
      </c>
    </row>
    <row r="135" spans="1:31" x14ac:dyDescent="0.3">
      <c r="A135" s="1" t="s">
        <v>253</v>
      </c>
      <c r="B135" s="1">
        <v>16.489999999999998</v>
      </c>
      <c r="E135" s="1">
        <v>32.15</v>
      </c>
      <c r="G135" s="1">
        <v>4.3600000000000003</v>
      </c>
      <c r="H135" s="1">
        <v>0.03</v>
      </c>
      <c r="K135" s="1">
        <v>48.01</v>
      </c>
      <c r="L135" s="1">
        <v>0.99</v>
      </c>
      <c r="M135" s="1">
        <v>0.04</v>
      </c>
      <c r="N135" s="1">
        <v>0.01</v>
      </c>
      <c r="O135" s="1">
        <v>102.08</v>
      </c>
      <c r="AE135" s="1" t="s">
        <v>254</v>
      </c>
    </row>
    <row r="136" spans="1:31" x14ac:dyDescent="0.3">
      <c r="A136" s="1" t="s">
        <v>255</v>
      </c>
      <c r="B136" s="1">
        <v>12.4</v>
      </c>
      <c r="E136" s="1">
        <v>25.54</v>
      </c>
      <c r="G136" s="1">
        <v>0.06</v>
      </c>
      <c r="H136" s="1">
        <v>0.05</v>
      </c>
      <c r="K136" s="1">
        <v>53.62</v>
      </c>
      <c r="L136" s="1">
        <v>0.15</v>
      </c>
      <c r="M136" s="1">
        <v>0.02</v>
      </c>
      <c r="N136" s="1">
        <v>0.01</v>
      </c>
      <c r="O136" s="1">
        <v>91.87</v>
      </c>
      <c r="AE136" s="1" t="s">
        <v>256</v>
      </c>
    </row>
    <row r="137" spans="1:31" x14ac:dyDescent="0.3">
      <c r="A137" s="1" t="s">
        <v>257</v>
      </c>
      <c r="B137" s="1">
        <v>11.85</v>
      </c>
      <c r="E137" s="1">
        <v>23.79</v>
      </c>
      <c r="G137" s="1">
        <v>0.09</v>
      </c>
      <c r="H137" s="1">
        <v>0.42</v>
      </c>
      <c r="K137" s="1">
        <v>54.86</v>
      </c>
      <c r="L137" s="1">
        <v>0.13</v>
      </c>
      <c r="M137" s="1">
        <v>0.03</v>
      </c>
      <c r="N137" s="1">
        <v>-0.01</v>
      </c>
      <c r="O137" s="1">
        <v>91.19</v>
      </c>
      <c r="AE137" s="1" t="s">
        <v>258</v>
      </c>
    </row>
    <row r="138" spans="1:31" x14ac:dyDescent="0.3">
      <c r="A138" s="1" t="s">
        <v>259</v>
      </c>
      <c r="B138" s="1">
        <v>10.08</v>
      </c>
      <c r="E138" s="1">
        <v>25.77</v>
      </c>
      <c r="G138" s="1">
        <v>0.05</v>
      </c>
      <c r="H138" s="1">
        <v>0.13</v>
      </c>
      <c r="K138" s="1">
        <v>54.82</v>
      </c>
      <c r="L138" s="1">
        <v>0.14000000000000001</v>
      </c>
      <c r="M138" s="1">
        <v>0.02</v>
      </c>
      <c r="N138" s="1">
        <v>-0.01</v>
      </c>
      <c r="O138" s="1">
        <v>91.01</v>
      </c>
      <c r="AE138" s="1" t="s">
        <v>260</v>
      </c>
    </row>
    <row r="139" spans="1:31" x14ac:dyDescent="0.3">
      <c r="A139" s="1" t="s">
        <v>261</v>
      </c>
      <c r="B139" s="1">
        <v>0.42</v>
      </c>
      <c r="E139" s="1">
        <v>18.940000000000001</v>
      </c>
      <c r="G139" s="1">
        <v>16.25</v>
      </c>
      <c r="H139" s="1">
        <v>0.03</v>
      </c>
      <c r="K139" s="1">
        <v>64.27</v>
      </c>
      <c r="L139" s="1">
        <v>0.28000000000000003</v>
      </c>
      <c r="M139" s="1">
        <v>0.02</v>
      </c>
      <c r="N139" s="1">
        <v>0.05</v>
      </c>
      <c r="O139" s="1">
        <v>100.27</v>
      </c>
      <c r="AE139" s="1" t="s">
        <v>262</v>
      </c>
    </row>
    <row r="140" spans="1:31" x14ac:dyDescent="0.3">
      <c r="A140" s="1" t="s">
        <v>263</v>
      </c>
      <c r="B140" s="1">
        <v>5.78</v>
      </c>
      <c r="E140" s="1">
        <v>23.89</v>
      </c>
      <c r="G140" s="1">
        <v>4.51</v>
      </c>
      <c r="H140" s="1">
        <v>1.05</v>
      </c>
      <c r="K140" s="1">
        <v>61.09</v>
      </c>
      <c r="L140" s="1">
        <v>0.36</v>
      </c>
      <c r="M140" s="1">
        <v>0.02</v>
      </c>
      <c r="N140" s="1">
        <v>0.04</v>
      </c>
      <c r="O140" s="1">
        <v>96.74</v>
      </c>
      <c r="AE140" s="1" t="s">
        <v>264</v>
      </c>
    </row>
    <row r="141" spans="1:31" x14ac:dyDescent="0.3">
      <c r="A141" s="1" t="s">
        <v>265</v>
      </c>
      <c r="B141" s="1">
        <v>2.17</v>
      </c>
      <c r="E141" s="1">
        <v>18.86</v>
      </c>
      <c r="G141" s="1">
        <v>13.79</v>
      </c>
      <c r="H141" s="1">
        <v>0.02</v>
      </c>
      <c r="K141" s="1">
        <v>64.14</v>
      </c>
      <c r="L141" s="1">
        <v>0.23</v>
      </c>
      <c r="M141" s="1">
        <v>0.05</v>
      </c>
      <c r="N141" s="1">
        <v>0.01</v>
      </c>
      <c r="O141" s="1">
        <v>99.26</v>
      </c>
      <c r="AE141" s="1" t="s">
        <v>266</v>
      </c>
    </row>
    <row r="142" spans="1:31" x14ac:dyDescent="0.3">
      <c r="A142" s="1" t="s">
        <v>267</v>
      </c>
      <c r="B142" s="1">
        <v>0.68</v>
      </c>
      <c r="E142" s="1">
        <v>18.82</v>
      </c>
      <c r="G142" s="1">
        <v>15.61</v>
      </c>
      <c r="H142" s="1">
        <v>1.17</v>
      </c>
      <c r="K142" s="1">
        <v>63.59</v>
      </c>
      <c r="L142" s="1">
        <v>0.1</v>
      </c>
      <c r="M142" s="1">
        <v>0.01</v>
      </c>
      <c r="N142" s="1">
        <v>0.01</v>
      </c>
      <c r="O142" s="1">
        <v>99.99</v>
      </c>
      <c r="AE142" s="1" t="s">
        <v>268</v>
      </c>
    </row>
    <row r="143" spans="1:31" x14ac:dyDescent="0.3">
      <c r="A143" s="1" t="s">
        <v>269</v>
      </c>
      <c r="B143" s="1">
        <v>11.76</v>
      </c>
      <c r="E143" s="1">
        <v>20.12</v>
      </c>
      <c r="G143" s="1">
        <v>0.26</v>
      </c>
      <c r="H143" s="1">
        <v>0.03</v>
      </c>
      <c r="K143" s="1">
        <v>69.27</v>
      </c>
      <c r="L143" s="1">
        <v>0.16</v>
      </c>
      <c r="M143" s="1">
        <v>0</v>
      </c>
      <c r="N143" s="1">
        <v>0</v>
      </c>
      <c r="O143" s="1">
        <v>101.61</v>
      </c>
      <c r="AE143" s="1" t="s">
        <v>270</v>
      </c>
    </row>
    <row r="144" spans="1:31" x14ac:dyDescent="0.3">
      <c r="A144" s="1" t="s">
        <v>271</v>
      </c>
      <c r="B144" s="1">
        <v>7.44</v>
      </c>
      <c r="E144" s="1">
        <v>30.87</v>
      </c>
      <c r="G144" s="1">
        <v>0.14000000000000001</v>
      </c>
      <c r="H144" s="1">
        <v>1.96</v>
      </c>
      <c r="K144" s="1">
        <v>50.51</v>
      </c>
      <c r="L144" s="1">
        <v>0.61</v>
      </c>
      <c r="M144" s="1">
        <v>0.03</v>
      </c>
      <c r="N144" s="1">
        <v>0.01</v>
      </c>
      <c r="O144" s="1">
        <v>91.56</v>
      </c>
      <c r="AE144" s="1" t="s">
        <v>272</v>
      </c>
    </row>
    <row r="145" spans="1:31" x14ac:dyDescent="0.3">
      <c r="A145" s="1" t="s">
        <v>273</v>
      </c>
      <c r="B145" s="1">
        <v>12.87</v>
      </c>
      <c r="C145" s="1">
        <v>0.12</v>
      </c>
      <c r="D145" s="1">
        <v>0.04</v>
      </c>
      <c r="E145" s="1">
        <v>1.0900000000000001</v>
      </c>
      <c r="F145" s="1">
        <v>0</v>
      </c>
      <c r="G145" s="1">
        <v>0.04</v>
      </c>
      <c r="H145" s="1">
        <v>0.88</v>
      </c>
      <c r="I145" s="1">
        <v>0.28000000000000003</v>
      </c>
      <c r="J145" s="1">
        <v>0.85</v>
      </c>
      <c r="K145" s="1">
        <v>52.71</v>
      </c>
      <c r="L145" s="1">
        <v>29.08</v>
      </c>
      <c r="O145" s="1">
        <v>97.96</v>
      </c>
      <c r="AE145" s="1" t="s">
        <v>274</v>
      </c>
    </row>
    <row r="146" spans="1:31" x14ac:dyDescent="0.3">
      <c r="A146" s="1" t="s">
        <v>275</v>
      </c>
      <c r="B146" s="1">
        <v>6.17</v>
      </c>
      <c r="C146" s="1">
        <v>0.08</v>
      </c>
      <c r="D146" s="1">
        <v>3.17</v>
      </c>
      <c r="E146" s="1">
        <v>0.78</v>
      </c>
      <c r="F146" s="1">
        <v>0</v>
      </c>
      <c r="G146" s="1">
        <v>7.0000000000000007E-2</v>
      </c>
      <c r="H146" s="1">
        <v>12.67</v>
      </c>
      <c r="I146" s="1">
        <v>1.18</v>
      </c>
      <c r="J146" s="1">
        <v>0.21</v>
      </c>
      <c r="K146" s="1">
        <v>51.59</v>
      </c>
      <c r="L146" s="1">
        <v>22.93</v>
      </c>
      <c r="O146" s="1">
        <v>98.84</v>
      </c>
      <c r="AE146" s="1" t="s">
        <v>276</v>
      </c>
    </row>
    <row r="147" spans="1:31" x14ac:dyDescent="0.3">
      <c r="A147" s="1" t="s">
        <v>277</v>
      </c>
      <c r="B147" s="1">
        <v>7.33</v>
      </c>
      <c r="C147" s="1">
        <v>0.12</v>
      </c>
      <c r="D147" s="1">
        <v>0.86</v>
      </c>
      <c r="E147" s="1">
        <v>0.75</v>
      </c>
      <c r="F147" s="1">
        <v>0.01</v>
      </c>
      <c r="G147" s="1">
        <v>0.1</v>
      </c>
      <c r="H147" s="1">
        <v>10.69</v>
      </c>
      <c r="I147" s="1">
        <v>1.37</v>
      </c>
      <c r="J147" s="1">
        <v>0.28999999999999998</v>
      </c>
      <c r="K147" s="1">
        <v>53.4</v>
      </c>
      <c r="L147" s="1">
        <v>27.11</v>
      </c>
      <c r="O147" s="1">
        <v>102.05</v>
      </c>
      <c r="AE147" s="1" t="s">
        <v>278</v>
      </c>
    </row>
    <row r="148" spans="1:31" x14ac:dyDescent="0.3">
      <c r="A148" s="1" t="s">
        <v>279</v>
      </c>
      <c r="B148" s="1">
        <v>11.94</v>
      </c>
      <c r="C148" s="1">
        <v>0.11</v>
      </c>
      <c r="D148" s="1">
        <v>0.1</v>
      </c>
      <c r="E148" s="1">
        <v>1.19</v>
      </c>
      <c r="F148" s="1">
        <v>0.01</v>
      </c>
      <c r="G148" s="1">
        <v>0.04</v>
      </c>
      <c r="H148" s="1">
        <v>1.92</v>
      </c>
      <c r="I148" s="1">
        <v>0.4</v>
      </c>
      <c r="J148" s="1">
        <v>0.23</v>
      </c>
      <c r="K148" s="1">
        <v>51.92</v>
      </c>
      <c r="L148" s="1">
        <v>29.21</v>
      </c>
      <c r="O148" s="1">
        <v>97.06</v>
      </c>
      <c r="AE148" s="1" t="s">
        <v>280</v>
      </c>
    </row>
    <row r="149" spans="1:31" x14ac:dyDescent="0.3">
      <c r="A149" s="1" t="s">
        <v>281</v>
      </c>
      <c r="B149" s="1">
        <v>2.54</v>
      </c>
      <c r="C149" s="1">
        <v>0.05</v>
      </c>
      <c r="D149" s="1">
        <v>3.88</v>
      </c>
      <c r="E149" s="1">
        <v>1.18</v>
      </c>
      <c r="F149" s="1">
        <v>0</v>
      </c>
      <c r="G149" s="1">
        <v>0.05</v>
      </c>
      <c r="H149" s="1">
        <v>18.670000000000002</v>
      </c>
      <c r="I149" s="1">
        <v>1.7</v>
      </c>
      <c r="J149" s="1">
        <v>0.25</v>
      </c>
      <c r="K149" s="1">
        <v>49.82</v>
      </c>
      <c r="L149" s="1">
        <v>21.67</v>
      </c>
      <c r="O149" s="1">
        <v>99.81</v>
      </c>
      <c r="AE149" s="1" t="s">
        <v>282</v>
      </c>
    </row>
    <row r="150" spans="1:31" x14ac:dyDescent="0.3">
      <c r="A150" s="1" t="s">
        <v>283</v>
      </c>
      <c r="B150" s="1">
        <v>0.99</v>
      </c>
      <c r="C150" s="1">
        <v>0.33</v>
      </c>
      <c r="D150" s="1">
        <v>13.17</v>
      </c>
      <c r="E150" s="1">
        <v>14.94</v>
      </c>
      <c r="F150" s="1">
        <v>7.0000000000000007E-2</v>
      </c>
      <c r="G150" s="1">
        <v>7.73</v>
      </c>
      <c r="H150" s="1">
        <v>0.02</v>
      </c>
      <c r="I150" s="1">
        <v>0.13</v>
      </c>
      <c r="J150" s="1">
        <v>7.56</v>
      </c>
      <c r="K150" s="1">
        <v>34.630000000000003</v>
      </c>
      <c r="L150" s="1">
        <v>13.02</v>
      </c>
      <c r="O150" s="1">
        <v>92.6</v>
      </c>
      <c r="AE150" s="1" t="s">
        <v>284</v>
      </c>
    </row>
    <row r="151" spans="1:31" x14ac:dyDescent="0.3">
      <c r="A151" s="1" t="s">
        <v>285</v>
      </c>
      <c r="B151" s="1">
        <v>0.97</v>
      </c>
      <c r="C151" s="1">
        <v>0.33</v>
      </c>
      <c r="D151" s="1">
        <v>12.92</v>
      </c>
      <c r="E151" s="1">
        <v>14.51</v>
      </c>
      <c r="F151" s="1">
        <v>0.03</v>
      </c>
      <c r="G151" s="1">
        <v>7.95</v>
      </c>
      <c r="H151" s="1">
        <v>0.05</v>
      </c>
      <c r="I151" s="1">
        <v>0.16</v>
      </c>
      <c r="J151" s="1">
        <v>7.25</v>
      </c>
      <c r="K151" s="1">
        <v>34.950000000000003</v>
      </c>
      <c r="L151" s="1">
        <v>14.16</v>
      </c>
      <c r="O151" s="1">
        <v>93.28</v>
      </c>
      <c r="AE151" s="1" t="s">
        <v>286</v>
      </c>
    </row>
    <row r="152" spans="1:31" x14ac:dyDescent="0.3">
      <c r="A152" s="1" t="s">
        <v>287</v>
      </c>
      <c r="B152" s="1">
        <v>0.84</v>
      </c>
      <c r="C152" s="1">
        <v>0.28999999999999998</v>
      </c>
      <c r="D152" s="1">
        <v>11.77</v>
      </c>
      <c r="E152" s="1">
        <v>14.3</v>
      </c>
      <c r="F152" s="1">
        <v>0.03</v>
      </c>
      <c r="G152" s="1">
        <v>8.1999999999999993</v>
      </c>
      <c r="H152" s="1">
        <v>0.03</v>
      </c>
      <c r="I152" s="1">
        <v>0.23</v>
      </c>
      <c r="J152" s="1">
        <v>6.51</v>
      </c>
      <c r="K152" s="1">
        <v>35.03</v>
      </c>
      <c r="L152" s="1">
        <v>17.329999999999998</v>
      </c>
      <c r="O152" s="1">
        <v>94.57</v>
      </c>
      <c r="AE152" s="1" t="s">
        <v>288</v>
      </c>
    </row>
    <row r="153" spans="1:31" x14ac:dyDescent="0.3">
      <c r="A153" s="1" t="s">
        <v>289</v>
      </c>
      <c r="B153" s="1">
        <v>0.94</v>
      </c>
      <c r="C153" s="1">
        <v>0.36</v>
      </c>
      <c r="D153" s="1">
        <v>13.45</v>
      </c>
      <c r="E153" s="1">
        <v>14.91</v>
      </c>
      <c r="F153" s="1">
        <v>0.04</v>
      </c>
      <c r="G153" s="1">
        <v>7.98</v>
      </c>
      <c r="H153" s="1">
        <v>0.01</v>
      </c>
      <c r="I153" s="1">
        <v>0.11</v>
      </c>
      <c r="J153" s="1">
        <v>7.35</v>
      </c>
      <c r="K153" s="1">
        <v>35.29</v>
      </c>
      <c r="L153" s="1">
        <v>13.5</v>
      </c>
      <c r="O153" s="1">
        <v>93.94</v>
      </c>
      <c r="AE153" s="1" t="s">
        <v>290</v>
      </c>
    </row>
    <row r="154" spans="1:31" x14ac:dyDescent="0.3">
      <c r="A154" s="1" t="s">
        <v>291</v>
      </c>
      <c r="B154" s="1">
        <v>0.75</v>
      </c>
      <c r="C154" s="1">
        <v>0.34</v>
      </c>
      <c r="D154" s="1">
        <v>12.95</v>
      </c>
      <c r="E154" s="1">
        <v>14.25</v>
      </c>
      <c r="F154" s="1">
        <v>0.05</v>
      </c>
      <c r="G154" s="1">
        <v>6.58</v>
      </c>
      <c r="H154" s="1">
        <v>0.14000000000000001</v>
      </c>
      <c r="I154" s="1">
        <v>0.15</v>
      </c>
      <c r="J154" s="1">
        <v>6.72</v>
      </c>
      <c r="K154" s="1">
        <v>35.29</v>
      </c>
      <c r="L154" s="1">
        <v>13.63</v>
      </c>
      <c r="O154" s="1">
        <v>90.84</v>
      </c>
      <c r="AE154" s="1" t="s">
        <v>292</v>
      </c>
    </row>
    <row r="155" spans="1:31" x14ac:dyDescent="0.3">
      <c r="A155" s="1" t="s">
        <v>293</v>
      </c>
      <c r="B155" s="1">
        <v>1.03</v>
      </c>
      <c r="C155" s="1">
        <v>0.34</v>
      </c>
      <c r="D155" s="1">
        <v>13.06</v>
      </c>
      <c r="E155" s="1">
        <v>14.7</v>
      </c>
      <c r="F155" s="1">
        <v>0.06</v>
      </c>
      <c r="G155" s="1">
        <v>7.68</v>
      </c>
      <c r="H155" s="1">
        <v>0.03</v>
      </c>
      <c r="I155" s="1">
        <v>0.1</v>
      </c>
      <c r="J155" s="1">
        <v>7.59</v>
      </c>
      <c r="K155" s="1">
        <v>34.74</v>
      </c>
      <c r="L155" s="1">
        <v>13.27</v>
      </c>
      <c r="O155" s="1">
        <v>92.62</v>
      </c>
      <c r="AE155" s="1" t="s">
        <v>294</v>
      </c>
    </row>
    <row r="156" spans="1:31" x14ac:dyDescent="0.3">
      <c r="A156" s="1" t="s">
        <v>295</v>
      </c>
      <c r="B156" s="1">
        <v>0.64</v>
      </c>
      <c r="C156" s="1">
        <v>0.26</v>
      </c>
      <c r="D156" s="1">
        <v>8.57</v>
      </c>
      <c r="E156" s="1">
        <v>11.79</v>
      </c>
      <c r="F156" s="1">
        <v>0.33</v>
      </c>
      <c r="G156" s="1">
        <v>7.16</v>
      </c>
      <c r="H156" s="1">
        <v>0.03</v>
      </c>
      <c r="I156" s="1">
        <v>0.28999999999999998</v>
      </c>
      <c r="J156" s="1">
        <v>4.5599999999999996</v>
      </c>
      <c r="K156" s="1">
        <v>29.81</v>
      </c>
      <c r="L156" s="1">
        <v>17.690000000000001</v>
      </c>
      <c r="O156" s="1">
        <v>81.13</v>
      </c>
      <c r="AE156" s="1" t="s">
        <v>296</v>
      </c>
    </row>
    <row r="157" spans="1:31" x14ac:dyDescent="0.3">
      <c r="A157" s="1" t="s">
        <v>297</v>
      </c>
      <c r="B157" s="1">
        <v>3.73</v>
      </c>
      <c r="C157" s="1">
        <v>0.05</v>
      </c>
      <c r="D157" s="1">
        <v>0.01</v>
      </c>
      <c r="E157" s="1">
        <v>17.46</v>
      </c>
      <c r="F157" s="1">
        <v>0</v>
      </c>
      <c r="G157" s="1">
        <v>11.23</v>
      </c>
      <c r="H157" s="1">
        <v>0.23</v>
      </c>
      <c r="I157" s="1">
        <v>0.16</v>
      </c>
      <c r="J157" s="1">
        <v>0.02</v>
      </c>
      <c r="K157" s="1">
        <v>64.319999999999993</v>
      </c>
      <c r="L157" s="1">
        <v>1.48</v>
      </c>
      <c r="O157" s="1">
        <v>98.7</v>
      </c>
      <c r="AE157" s="1" t="s">
        <v>298</v>
      </c>
    </row>
    <row r="158" spans="1:31" x14ac:dyDescent="0.3">
      <c r="A158" s="1" t="s">
        <v>299</v>
      </c>
      <c r="B158" s="1">
        <v>0.62</v>
      </c>
      <c r="C158" s="1">
        <v>1.74</v>
      </c>
      <c r="D158" s="1">
        <v>6.56</v>
      </c>
      <c r="E158" s="1">
        <v>13.35</v>
      </c>
      <c r="F158" s="1">
        <v>7.0000000000000007E-2</v>
      </c>
      <c r="G158" s="1">
        <v>8.8000000000000007</v>
      </c>
      <c r="H158" s="1">
        <v>0.01</v>
      </c>
      <c r="I158" s="1">
        <v>1.03</v>
      </c>
      <c r="J158" s="1">
        <v>3.42</v>
      </c>
      <c r="K158" s="1">
        <v>34.590000000000003</v>
      </c>
      <c r="L158" s="1">
        <v>27.1</v>
      </c>
      <c r="O158" s="1">
        <v>97.31</v>
      </c>
      <c r="AE158" s="1" t="s">
        <v>300</v>
      </c>
    </row>
    <row r="159" spans="1:31" x14ac:dyDescent="0.3">
      <c r="A159" s="1" t="s">
        <v>301</v>
      </c>
      <c r="B159" s="1">
        <v>0.7</v>
      </c>
      <c r="C159" s="1">
        <v>1.67</v>
      </c>
      <c r="D159" s="1">
        <v>6.5</v>
      </c>
      <c r="E159" s="1">
        <v>13.45</v>
      </c>
      <c r="F159" s="1">
        <v>0.09</v>
      </c>
      <c r="G159" s="1">
        <v>8.43</v>
      </c>
      <c r="H159" s="1">
        <v>0.02</v>
      </c>
      <c r="I159" s="1">
        <v>0.91</v>
      </c>
      <c r="J159" s="1">
        <v>3.37</v>
      </c>
      <c r="K159" s="1">
        <v>34.97</v>
      </c>
      <c r="L159" s="1">
        <v>27.15</v>
      </c>
      <c r="O159" s="1">
        <v>97.24</v>
      </c>
      <c r="AE159" s="1" t="s">
        <v>302</v>
      </c>
    </row>
    <row r="160" spans="1:31" x14ac:dyDescent="0.3">
      <c r="A160" s="1" t="s">
        <v>303</v>
      </c>
      <c r="B160" s="1">
        <v>0.72</v>
      </c>
      <c r="C160" s="1">
        <v>1.55</v>
      </c>
      <c r="D160" s="1">
        <v>6.33</v>
      </c>
      <c r="E160" s="1">
        <v>13.67</v>
      </c>
      <c r="F160" s="1">
        <v>0.06</v>
      </c>
      <c r="G160" s="1">
        <v>8.36</v>
      </c>
      <c r="H160" s="1">
        <v>0.04</v>
      </c>
      <c r="I160" s="1">
        <v>0.87</v>
      </c>
      <c r="J160" s="1">
        <v>4.68</v>
      </c>
      <c r="K160" s="1">
        <v>33.69</v>
      </c>
      <c r="L160" s="1">
        <v>25.07</v>
      </c>
      <c r="O160" s="1">
        <v>95.05</v>
      </c>
      <c r="AE160" s="1" t="s">
        <v>304</v>
      </c>
    </row>
    <row r="161" spans="1:31" x14ac:dyDescent="0.3">
      <c r="A161" s="1" t="s">
        <v>305</v>
      </c>
      <c r="B161" s="1">
        <v>0.65</v>
      </c>
      <c r="C161" s="1">
        <v>1.71</v>
      </c>
      <c r="D161" s="1">
        <v>6.3</v>
      </c>
      <c r="E161" s="1">
        <v>13.49</v>
      </c>
      <c r="F161" s="1">
        <v>7.0000000000000007E-2</v>
      </c>
      <c r="G161" s="1">
        <v>8.56</v>
      </c>
      <c r="H161" s="1">
        <v>0</v>
      </c>
      <c r="I161" s="1">
        <v>0.99</v>
      </c>
      <c r="J161" s="1">
        <v>3.4</v>
      </c>
      <c r="K161" s="1">
        <v>34.770000000000003</v>
      </c>
      <c r="L161" s="1">
        <v>27.72</v>
      </c>
      <c r="O161" s="1">
        <v>97.68</v>
      </c>
      <c r="AE161" s="1" t="s">
        <v>306</v>
      </c>
    </row>
    <row r="162" spans="1:31" x14ac:dyDescent="0.3">
      <c r="A162" s="1" t="s">
        <v>307</v>
      </c>
      <c r="B162" s="1">
        <v>0.43</v>
      </c>
      <c r="C162" s="1">
        <v>1.44</v>
      </c>
      <c r="D162" s="1">
        <v>4.66</v>
      </c>
      <c r="E162" s="1">
        <v>12.87</v>
      </c>
      <c r="F162" s="1">
        <v>0.12</v>
      </c>
      <c r="G162" s="1">
        <v>8.7799999999999994</v>
      </c>
      <c r="H162" s="1">
        <v>0</v>
      </c>
      <c r="I162" s="1">
        <v>1.29</v>
      </c>
      <c r="J162" s="1">
        <v>3.27</v>
      </c>
      <c r="K162" s="1">
        <v>33.92</v>
      </c>
      <c r="L162" s="1">
        <v>28.54</v>
      </c>
      <c r="O162" s="1">
        <v>95.31</v>
      </c>
      <c r="AE162" s="1" t="s">
        <v>308</v>
      </c>
    </row>
    <row r="163" spans="1:31" x14ac:dyDescent="0.3">
      <c r="A163" s="1" t="s">
        <v>309</v>
      </c>
      <c r="B163" s="1">
        <v>0.22</v>
      </c>
      <c r="C163" s="1">
        <v>1.1299999999999999</v>
      </c>
      <c r="D163" s="1">
        <v>3.55</v>
      </c>
      <c r="E163" s="1">
        <v>8.2799999999999994</v>
      </c>
      <c r="F163" s="1">
        <v>0.7</v>
      </c>
      <c r="G163" s="1">
        <v>5.6</v>
      </c>
      <c r="H163" s="1">
        <v>-0.01</v>
      </c>
      <c r="I163" s="1">
        <v>0.87</v>
      </c>
      <c r="J163" s="1">
        <v>1.76</v>
      </c>
      <c r="K163" s="1">
        <v>22.29</v>
      </c>
      <c r="L163" s="1">
        <v>19.95</v>
      </c>
      <c r="O163" s="1">
        <v>64.36</v>
      </c>
      <c r="AE163" s="1" t="s">
        <v>310</v>
      </c>
    </row>
    <row r="164" spans="1:31" x14ac:dyDescent="0.3">
      <c r="A164" s="1" t="s">
        <v>311</v>
      </c>
      <c r="B164" s="1">
        <v>2.38</v>
      </c>
      <c r="C164" s="1">
        <v>0.28000000000000003</v>
      </c>
      <c r="D164" s="1">
        <v>3.87</v>
      </c>
      <c r="E164" s="1">
        <v>1.1200000000000001</v>
      </c>
      <c r="F164" s="1">
        <v>0.01</v>
      </c>
      <c r="G164" s="1">
        <v>0.02</v>
      </c>
      <c r="H164" s="1">
        <v>19.260000000000002</v>
      </c>
      <c r="I164" s="1">
        <v>1.72</v>
      </c>
      <c r="J164" s="1">
        <v>0.26</v>
      </c>
      <c r="K164" s="1">
        <v>48.63</v>
      </c>
      <c r="L164" s="1">
        <v>20.92</v>
      </c>
      <c r="O164" s="1">
        <v>98.46</v>
      </c>
      <c r="AE164" s="1" t="s">
        <v>312</v>
      </c>
    </row>
    <row r="165" spans="1:31" x14ac:dyDescent="0.3">
      <c r="A165" s="1" t="s">
        <v>313</v>
      </c>
      <c r="B165" s="1">
        <v>13.35</v>
      </c>
      <c r="C165" s="1">
        <v>0.11</v>
      </c>
      <c r="D165" s="1">
        <v>0.05</v>
      </c>
      <c r="E165" s="1">
        <v>2.41</v>
      </c>
      <c r="F165" s="1">
        <v>0</v>
      </c>
      <c r="G165" s="1">
        <v>0.01</v>
      </c>
      <c r="H165" s="1">
        <v>0.56999999999999995</v>
      </c>
      <c r="I165" s="1">
        <v>0.34</v>
      </c>
      <c r="J165" s="1">
        <v>0.09</v>
      </c>
      <c r="K165" s="1">
        <v>53.32</v>
      </c>
      <c r="L165" s="1">
        <v>27.81</v>
      </c>
      <c r="O165" s="1">
        <v>98.04</v>
      </c>
      <c r="AE165" s="1" t="s">
        <v>314</v>
      </c>
    </row>
    <row r="166" spans="1:31" x14ac:dyDescent="0.3">
      <c r="A166" s="1" t="s">
        <v>315</v>
      </c>
      <c r="B166" s="1">
        <v>3.2</v>
      </c>
      <c r="C166" s="1">
        <v>0.04</v>
      </c>
      <c r="D166" s="1">
        <v>3</v>
      </c>
      <c r="E166" s="1">
        <v>0.8</v>
      </c>
      <c r="F166" s="1">
        <v>0.02</v>
      </c>
      <c r="G166" s="1">
        <v>0.08</v>
      </c>
      <c r="H166" s="1">
        <v>17.559999999999999</v>
      </c>
      <c r="I166" s="1">
        <v>1.79</v>
      </c>
      <c r="J166" s="1">
        <v>0.2</v>
      </c>
      <c r="K166" s="1">
        <v>48.18</v>
      </c>
      <c r="L166" s="1">
        <v>22.37</v>
      </c>
      <c r="O166" s="1">
        <v>97.23</v>
      </c>
      <c r="AE166" s="1" t="s">
        <v>316</v>
      </c>
    </row>
    <row r="167" spans="1:31" x14ac:dyDescent="0.3">
      <c r="A167" s="1" t="s">
        <v>317</v>
      </c>
      <c r="B167" s="1">
        <v>11.82</v>
      </c>
      <c r="E167" s="1">
        <v>20.190000000000001</v>
      </c>
      <c r="G167" s="1">
        <v>0.28000000000000003</v>
      </c>
      <c r="H167" s="1">
        <v>0.02</v>
      </c>
      <c r="K167" s="1">
        <v>69.56</v>
      </c>
      <c r="L167" s="1">
        <v>0.12</v>
      </c>
      <c r="M167" s="1">
        <v>0.02</v>
      </c>
      <c r="N167" s="1">
        <v>0.01</v>
      </c>
      <c r="O167" s="1">
        <v>102.02</v>
      </c>
      <c r="AE167" s="1" t="s">
        <v>318</v>
      </c>
    </row>
    <row r="168" spans="1:31" x14ac:dyDescent="0.3">
      <c r="A168" s="1" t="s">
        <v>319</v>
      </c>
      <c r="B168" s="1">
        <v>11.58</v>
      </c>
      <c r="E168" s="1">
        <v>20.79</v>
      </c>
      <c r="G168" s="1">
        <v>0.25</v>
      </c>
      <c r="H168" s="1">
        <v>0.02</v>
      </c>
      <c r="K168" s="1">
        <v>69.22</v>
      </c>
      <c r="L168" s="1">
        <v>0.11</v>
      </c>
      <c r="M168" s="1">
        <v>0.02</v>
      </c>
      <c r="N168" s="1">
        <v>-0.04</v>
      </c>
      <c r="O168" s="1">
        <v>101.99</v>
      </c>
      <c r="AE168" s="1" t="s">
        <v>320</v>
      </c>
    </row>
    <row r="169" spans="1:31" x14ac:dyDescent="0.3">
      <c r="A169" s="1" t="s">
        <v>321</v>
      </c>
      <c r="B169" s="1">
        <v>11.46</v>
      </c>
      <c r="E169" s="1">
        <v>20.010000000000002</v>
      </c>
      <c r="G169" s="1">
        <v>0.42</v>
      </c>
      <c r="H169" s="1">
        <v>0.04</v>
      </c>
      <c r="K169" s="1">
        <v>70.37</v>
      </c>
      <c r="L169" s="1">
        <v>0.13</v>
      </c>
      <c r="M169" s="1">
        <v>0.02</v>
      </c>
      <c r="N169" s="1">
        <v>0</v>
      </c>
      <c r="O169" s="1">
        <v>102.45</v>
      </c>
      <c r="AE169" s="1" t="s">
        <v>322</v>
      </c>
    </row>
    <row r="170" spans="1:31" x14ac:dyDescent="0.3">
      <c r="A170" s="1" t="s">
        <v>323</v>
      </c>
      <c r="B170" s="1">
        <v>11.01</v>
      </c>
      <c r="E170" s="1">
        <v>3.81</v>
      </c>
      <c r="G170" s="1">
        <v>2.21</v>
      </c>
      <c r="H170" s="1">
        <v>1.66</v>
      </c>
      <c r="K170" s="1">
        <v>54.53</v>
      </c>
      <c r="L170" s="1">
        <v>22.04</v>
      </c>
      <c r="M170" s="1">
        <v>0</v>
      </c>
      <c r="N170" s="1">
        <v>-0.26</v>
      </c>
      <c r="O170" s="1">
        <v>95.26</v>
      </c>
      <c r="AE170" s="1" t="s">
        <v>324</v>
      </c>
    </row>
    <row r="171" spans="1:31" x14ac:dyDescent="0.3">
      <c r="A171" s="1" t="s">
        <v>325</v>
      </c>
      <c r="B171" s="1">
        <v>6.61</v>
      </c>
      <c r="E171" s="1">
        <v>1.1000000000000001</v>
      </c>
      <c r="G171" s="1">
        <v>0.09</v>
      </c>
      <c r="H171" s="1">
        <v>11.83</v>
      </c>
      <c r="K171" s="1">
        <v>50.7</v>
      </c>
      <c r="L171" s="1">
        <v>23.24</v>
      </c>
      <c r="M171" s="1">
        <v>0.01</v>
      </c>
      <c r="N171" s="1">
        <v>-0.15</v>
      </c>
      <c r="O171" s="1">
        <v>93.57</v>
      </c>
      <c r="AE171" s="1" t="s">
        <v>326</v>
      </c>
    </row>
    <row r="172" spans="1:31" x14ac:dyDescent="0.3">
      <c r="A172" s="1" t="s">
        <v>327</v>
      </c>
      <c r="B172" s="1">
        <v>6.08</v>
      </c>
      <c r="E172" s="1">
        <v>0.81</v>
      </c>
      <c r="G172" s="1">
        <v>0.09</v>
      </c>
      <c r="H172" s="1">
        <v>12.63</v>
      </c>
      <c r="K172" s="1">
        <v>49.93</v>
      </c>
      <c r="L172" s="1">
        <v>22.76</v>
      </c>
      <c r="M172" s="1">
        <v>0.01</v>
      </c>
      <c r="N172" s="1">
        <v>-0.11</v>
      </c>
      <c r="O172" s="1">
        <v>92.31</v>
      </c>
      <c r="AE172" s="1" t="s">
        <v>328</v>
      </c>
    </row>
    <row r="173" spans="1:31" x14ac:dyDescent="0.3">
      <c r="A173" s="1" t="s">
        <v>329</v>
      </c>
      <c r="B173" s="1">
        <v>6.51</v>
      </c>
      <c r="E173" s="1">
        <v>27.94</v>
      </c>
      <c r="G173" s="1">
        <v>0.44</v>
      </c>
      <c r="H173" s="1">
        <v>0.27</v>
      </c>
      <c r="K173" s="1">
        <v>56.81</v>
      </c>
      <c r="L173" s="1">
        <v>0.4</v>
      </c>
      <c r="M173" s="1">
        <v>0.04</v>
      </c>
      <c r="N173" s="1">
        <v>-0.01</v>
      </c>
      <c r="O173" s="1">
        <v>92.4</v>
      </c>
      <c r="AE173" s="1" t="s">
        <v>330</v>
      </c>
    </row>
    <row r="174" spans="1:31" x14ac:dyDescent="0.3">
      <c r="A174" s="1" t="s">
        <v>331</v>
      </c>
      <c r="B174" s="1">
        <v>9.01</v>
      </c>
      <c r="E174" s="1">
        <v>25.5</v>
      </c>
      <c r="G174" s="1">
        <v>0.57999999999999996</v>
      </c>
      <c r="H174" s="1">
        <v>0.16</v>
      </c>
      <c r="K174" s="1">
        <v>57.38</v>
      </c>
      <c r="L174" s="1">
        <v>0.89</v>
      </c>
      <c r="M174" s="1">
        <v>0.03</v>
      </c>
      <c r="N174" s="1">
        <v>0.03</v>
      </c>
      <c r="O174" s="1">
        <v>93.57</v>
      </c>
      <c r="AE174" s="1" t="s">
        <v>332</v>
      </c>
    </row>
    <row r="175" spans="1:31" x14ac:dyDescent="0.3">
      <c r="A175" s="1" t="s">
        <v>333</v>
      </c>
      <c r="B175" s="1">
        <v>3.83</v>
      </c>
      <c r="E175" s="1">
        <v>43.04</v>
      </c>
      <c r="G175" s="1">
        <v>0.21</v>
      </c>
      <c r="H175" s="1">
        <v>0.4</v>
      </c>
      <c r="K175" s="1">
        <v>39.130000000000003</v>
      </c>
      <c r="L175" s="1">
        <v>2.35</v>
      </c>
      <c r="M175" s="1">
        <v>0.01</v>
      </c>
      <c r="N175" s="1">
        <v>-0.02</v>
      </c>
      <c r="O175" s="1">
        <v>88.97</v>
      </c>
      <c r="AE175" s="1" t="s">
        <v>334</v>
      </c>
    </row>
    <row r="176" spans="1:31" x14ac:dyDescent="0.3">
      <c r="A176" s="1" t="s">
        <v>335</v>
      </c>
      <c r="B176" s="1">
        <v>3.72</v>
      </c>
      <c r="E176" s="1">
        <v>19.32</v>
      </c>
      <c r="G176" s="1">
        <v>11.3</v>
      </c>
      <c r="H176" s="1">
        <v>0.09</v>
      </c>
      <c r="K176" s="1">
        <v>65.81</v>
      </c>
      <c r="L176" s="1">
        <v>0.28000000000000003</v>
      </c>
      <c r="M176" s="1">
        <v>0.05</v>
      </c>
      <c r="N176" s="1">
        <v>0.02</v>
      </c>
      <c r="O176" s="1">
        <v>100.58</v>
      </c>
      <c r="AE176" s="1" t="s">
        <v>336</v>
      </c>
    </row>
    <row r="177" spans="1:31" x14ac:dyDescent="0.3">
      <c r="A177" s="1" t="s">
        <v>337</v>
      </c>
      <c r="B177" s="1">
        <v>4.0599999999999996</v>
      </c>
      <c r="E177" s="1">
        <v>19.260000000000002</v>
      </c>
      <c r="G177" s="1">
        <v>10.74</v>
      </c>
      <c r="H177" s="1">
        <v>0.05</v>
      </c>
      <c r="K177" s="1">
        <v>66.45</v>
      </c>
      <c r="L177" s="1">
        <v>0.25</v>
      </c>
      <c r="M177" s="1">
        <v>0.05</v>
      </c>
      <c r="N177" s="1">
        <v>-0.02</v>
      </c>
      <c r="O177" s="1">
        <v>100.86</v>
      </c>
      <c r="AE177" s="1" t="s">
        <v>338</v>
      </c>
    </row>
    <row r="178" spans="1:31" x14ac:dyDescent="0.3">
      <c r="A178" s="1" t="s">
        <v>339</v>
      </c>
      <c r="B178" s="1">
        <v>1.37</v>
      </c>
      <c r="E178" s="1">
        <v>18.96</v>
      </c>
      <c r="G178" s="1">
        <v>14.34</v>
      </c>
      <c r="H178" s="1">
        <v>0.3</v>
      </c>
      <c r="K178" s="1">
        <v>64.67</v>
      </c>
      <c r="L178" s="1">
        <v>0.42</v>
      </c>
      <c r="M178" s="1">
        <v>0.05</v>
      </c>
      <c r="N178" s="1">
        <v>0.04</v>
      </c>
      <c r="O178" s="1">
        <v>100.16</v>
      </c>
      <c r="AE178" s="1" t="s">
        <v>340</v>
      </c>
    </row>
    <row r="179" spans="1:31" x14ac:dyDescent="0.3">
      <c r="A179" s="1" t="s">
        <v>341</v>
      </c>
      <c r="B179" s="1">
        <v>1.07</v>
      </c>
      <c r="E179" s="1">
        <v>18.84</v>
      </c>
      <c r="G179" s="1">
        <v>15.27</v>
      </c>
      <c r="H179" s="1">
        <v>0.01</v>
      </c>
      <c r="K179" s="1">
        <v>64.849999999999994</v>
      </c>
      <c r="L179" s="1">
        <v>0.19</v>
      </c>
      <c r="M179" s="1">
        <v>-0.04</v>
      </c>
      <c r="N179" s="1">
        <v>0</v>
      </c>
      <c r="O179" s="1">
        <v>100.23</v>
      </c>
      <c r="AE179" s="1" t="s">
        <v>342</v>
      </c>
    </row>
    <row r="180" spans="1:31" x14ac:dyDescent="0.3">
      <c r="A180" s="1" t="s">
        <v>343</v>
      </c>
      <c r="B180" s="1">
        <v>1.37</v>
      </c>
      <c r="E180" s="1">
        <v>18.940000000000001</v>
      </c>
      <c r="G180" s="1">
        <v>14.86</v>
      </c>
      <c r="H180" s="1">
        <v>0</v>
      </c>
      <c r="K180" s="1">
        <v>65.010000000000005</v>
      </c>
      <c r="L180" s="1">
        <v>0.08</v>
      </c>
      <c r="M180" s="1">
        <v>0.04</v>
      </c>
      <c r="N180" s="1">
        <v>0.04</v>
      </c>
      <c r="O180" s="1">
        <v>100.33</v>
      </c>
      <c r="AE180" s="1" t="s">
        <v>344</v>
      </c>
    </row>
    <row r="181" spans="1:31" x14ac:dyDescent="0.3">
      <c r="A181" s="1" t="s">
        <v>345</v>
      </c>
      <c r="B181" s="1">
        <v>13.54</v>
      </c>
      <c r="E181" s="1">
        <v>21.61</v>
      </c>
      <c r="G181" s="1">
        <v>0.36</v>
      </c>
      <c r="H181" s="1">
        <v>0.08</v>
      </c>
      <c r="K181" s="1">
        <v>66.17</v>
      </c>
      <c r="L181" s="1">
        <v>0.38</v>
      </c>
      <c r="M181" s="1">
        <v>0</v>
      </c>
      <c r="N181" s="1">
        <v>0.03</v>
      </c>
      <c r="O181" s="1">
        <v>102.18</v>
      </c>
      <c r="AE181" s="1" t="s">
        <v>346</v>
      </c>
    </row>
    <row r="182" spans="1:31" x14ac:dyDescent="0.3">
      <c r="A182" s="1" t="s">
        <v>347</v>
      </c>
      <c r="B182" s="1">
        <v>11.68</v>
      </c>
      <c r="E182" s="1">
        <v>20.170000000000002</v>
      </c>
      <c r="G182" s="1">
        <v>0.28000000000000003</v>
      </c>
      <c r="H182" s="1">
        <v>0.09</v>
      </c>
      <c r="K182" s="1">
        <v>70.19</v>
      </c>
      <c r="L182" s="1">
        <v>0.16</v>
      </c>
      <c r="M182" s="1">
        <v>0</v>
      </c>
      <c r="N182" s="1">
        <v>0</v>
      </c>
      <c r="O182" s="1">
        <v>102.59</v>
      </c>
      <c r="AE182" s="1" t="s">
        <v>348</v>
      </c>
    </row>
    <row r="183" spans="1:31" x14ac:dyDescent="0.3">
      <c r="A183" s="1" t="s">
        <v>349</v>
      </c>
      <c r="B183" s="1">
        <v>5.31</v>
      </c>
      <c r="E183" s="1">
        <v>0.9</v>
      </c>
      <c r="G183" s="1">
        <v>0.06</v>
      </c>
      <c r="H183" s="1">
        <v>14.06</v>
      </c>
      <c r="K183" s="1">
        <v>49.33</v>
      </c>
      <c r="L183" s="1">
        <v>22.63</v>
      </c>
      <c r="M183" s="1">
        <v>0.02</v>
      </c>
      <c r="N183" s="1">
        <v>-0.2</v>
      </c>
      <c r="O183" s="1">
        <v>92.31</v>
      </c>
      <c r="AE183" s="1" t="s">
        <v>350</v>
      </c>
    </row>
    <row r="184" spans="1:31" x14ac:dyDescent="0.3">
      <c r="A184" s="1" t="s">
        <v>351</v>
      </c>
      <c r="B184" s="1">
        <v>8.2799999999999994</v>
      </c>
      <c r="E184" s="1">
        <v>6.67</v>
      </c>
      <c r="G184" s="1">
        <v>0.82</v>
      </c>
      <c r="H184" s="1">
        <v>9.57</v>
      </c>
      <c r="K184" s="1">
        <v>51.34</v>
      </c>
      <c r="L184" s="1">
        <v>19.32</v>
      </c>
      <c r="M184" s="1">
        <v>0.03</v>
      </c>
      <c r="N184" s="1">
        <v>-0.09</v>
      </c>
      <c r="O184" s="1">
        <v>96.03</v>
      </c>
      <c r="AE184" s="1" t="s">
        <v>352</v>
      </c>
    </row>
    <row r="185" spans="1:31" x14ac:dyDescent="0.3">
      <c r="A185" s="1" t="s">
        <v>353</v>
      </c>
      <c r="B185" s="1">
        <v>11.43</v>
      </c>
      <c r="E185" s="1">
        <v>1.28</v>
      </c>
      <c r="G185" s="1">
        <v>0.03</v>
      </c>
      <c r="H185" s="1">
        <v>3.29</v>
      </c>
      <c r="K185" s="1">
        <v>52.61</v>
      </c>
      <c r="L185" s="1">
        <v>25.46</v>
      </c>
      <c r="M185" s="1">
        <v>0.04</v>
      </c>
      <c r="N185" s="1">
        <v>-7.0000000000000007E-2</v>
      </c>
      <c r="O185" s="1">
        <v>94.16</v>
      </c>
      <c r="AE185" s="1" t="s">
        <v>354</v>
      </c>
    </row>
    <row r="186" spans="1:31" x14ac:dyDescent="0.3">
      <c r="A186" s="1" t="s">
        <v>355</v>
      </c>
      <c r="B186" s="1">
        <v>12.46</v>
      </c>
      <c r="E186" s="1">
        <v>2.82</v>
      </c>
      <c r="G186" s="1">
        <v>0.01</v>
      </c>
      <c r="H186" s="1">
        <v>2.08</v>
      </c>
      <c r="K186" s="1">
        <v>52.58</v>
      </c>
      <c r="L186" s="1">
        <v>27.12</v>
      </c>
      <c r="M186" s="1">
        <v>0.01</v>
      </c>
      <c r="N186" s="1">
        <v>-0.1</v>
      </c>
      <c r="O186" s="1">
        <v>97.08</v>
      </c>
      <c r="AE186" s="1" t="s">
        <v>356</v>
      </c>
    </row>
    <row r="187" spans="1:31" x14ac:dyDescent="0.3">
      <c r="A187" s="1" t="s">
        <v>357</v>
      </c>
      <c r="B187" s="1">
        <v>10.039999999999999</v>
      </c>
      <c r="E187" s="1">
        <v>2.33</v>
      </c>
      <c r="G187" s="1">
        <v>0.04</v>
      </c>
      <c r="H187" s="1">
        <v>6</v>
      </c>
      <c r="K187" s="1">
        <v>51.61</v>
      </c>
      <c r="L187" s="1">
        <v>26.06</v>
      </c>
      <c r="M187" s="1">
        <v>0.05</v>
      </c>
      <c r="N187" s="1">
        <v>-0.05</v>
      </c>
      <c r="O187" s="1">
        <v>96.13</v>
      </c>
      <c r="AE187" s="1" t="s">
        <v>358</v>
      </c>
    </row>
    <row r="188" spans="1:31" x14ac:dyDescent="0.3">
      <c r="A188" s="1" t="s">
        <v>359</v>
      </c>
      <c r="B188" s="1">
        <v>12.05</v>
      </c>
      <c r="E188" s="1">
        <v>1.91</v>
      </c>
      <c r="G188" s="1">
        <v>0.05</v>
      </c>
      <c r="H188" s="1">
        <v>2.7</v>
      </c>
      <c r="K188" s="1">
        <v>52.62</v>
      </c>
      <c r="L188" s="1">
        <v>27.42</v>
      </c>
      <c r="M188" s="1">
        <v>0.02</v>
      </c>
      <c r="N188" s="1">
        <v>-0.1</v>
      </c>
      <c r="O188" s="1">
        <v>96.77</v>
      </c>
      <c r="AE188" s="1" t="s">
        <v>360</v>
      </c>
    </row>
    <row r="189" spans="1:31" x14ac:dyDescent="0.3">
      <c r="A189" s="1" t="s">
        <v>361</v>
      </c>
      <c r="B189" s="1">
        <v>8.27</v>
      </c>
      <c r="E189" s="1">
        <v>2.0099999999999998</v>
      </c>
      <c r="G189" s="1">
        <v>1.91</v>
      </c>
      <c r="H189" s="1">
        <v>0.6</v>
      </c>
      <c r="K189" s="1">
        <v>48.21</v>
      </c>
      <c r="L189" s="1">
        <v>30.72</v>
      </c>
      <c r="M189" s="1">
        <v>0.03</v>
      </c>
      <c r="N189" s="1">
        <v>-0.03</v>
      </c>
      <c r="O189" s="1">
        <v>91.75</v>
      </c>
      <c r="AE189" s="1" t="s">
        <v>362</v>
      </c>
    </row>
    <row r="190" spans="1:31" x14ac:dyDescent="0.3">
      <c r="A190" s="1" t="s">
        <v>363</v>
      </c>
      <c r="B190" s="1">
        <v>21.12</v>
      </c>
      <c r="E190" s="1">
        <v>33.5</v>
      </c>
      <c r="G190" s="1">
        <v>0.02</v>
      </c>
      <c r="H190" s="1">
        <v>0.02</v>
      </c>
      <c r="K190" s="1">
        <v>44.06</v>
      </c>
      <c r="L190" s="1">
        <v>0.72</v>
      </c>
      <c r="M190" s="1">
        <v>0.04</v>
      </c>
      <c r="N190" s="1">
        <v>0</v>
      </c>
      <c r="O190" s="1">
        <v>99.49</v>
      </c>
      <c r="AE190" s="1" t="s">
        <v>364</v>
      </c>
    </row>
    <row r="191" spans="1:31" x14ac:dyDescent="0.3">
      <c r="A191" s="1" t="s">
        <v>365</v>
      </c>
      <c r="B191" s="1">
        <v>1.04</v>
      </c>
      <c r="E191" s="1">
        <v>18.920000000000002</v>
      </c>
      <c r="G191" s="1">
        <v>15.32</v>
      </c>
      <c r="H191" s="1">
        <v>-0.01</v>
      </c>
      <c r="K191" s="1">
        <v>64.47</v>
      </c>
      <c r="L191" s="1">
        <v>0.11</v>
      </c>
      <c r="M191" s="1">
        <v>0.04</v>
      </c>
      <c r="N191" s="1">
        <v>0</v>
      </c>
      <c r="O191" s="1">
        <v>99.9</v>
      </c>
      <c r="AE191" s="1" t="s">
        <v>366</v>
      </c>
    </row>
    <row r="192" spans="1:31" x14ac:dyDescent="0.3">
      <c r="A192" s="1" t="s">
        <v>367</v>
      </c>
      <c r="B192" s="1">
        <v>7.5</v>
      </c>
      <c r="E192" s="1">
        <v>19.59</v>
      </c>
      <c r="G192" s="1">
        <v>6.3</v>
      </c>
      <c r="H192" s="1">
        <v>0.02</v>
      </c>
      <c r="K192" s="1">
        <v>67.73</v>
      </c>
      <c r="L192" s="1">
        <v>0.56999999999999995</v>
      </c>
      <c r="M192" s="1">
        <v>7.0000000000000007E-2</v>
      </c>
      <c r="N192" s="1">
        <v>0</v>
      </c>
      <c r="O192" s="1">
        <v>101.76</v>
      </c>
      <c r="AE192" s="1" t="s">
        <v>368</v>
      </c>
    </row>
    <row r="193" spans="1:31" x14ac:dyDescent="0.3">
      <c r="A193" s="1" t="s">
        <v>369</v>
      </c>
      <c r="B193" s="1">
        <v>1.43</v>
      </c>
      <c r="E193" s="1">
        <v>19.16</v>
      </c>
      <c r="G193" s="1">
        <v>14.85</v>
      </c>
      <c r="H193" s="1">
        <v>-0.01</v>
      </c>
      <c r="K193" s="1">
        <v>65.099999999999994</v>
      </c>
      <c r="L193" s="1">
        <v>0.08</v>
      </c>
      <c r="M193" s="1">
        <v>0.05</v>
      </c>
      <c r="N193" s="1">
        <v>-0.01</v>
      </c>
      <c r="O193" s="1">
        <v>100.68</v>
      </c>
      <c r="AE193" s="1" t="s">
        <v>370</v>
      </c>
    </row>
    <row r="194" spans="1:31" x14ac:dyDescent="0.3">
      <c r="A194" s="1" t="s">
        <v>371</v>
      </c>
      <c r="B194" s="1">
        <v>2.68</v>
      </c>
      <c r="E194" s="1">
        <v>19.43</v>
      </c>
      <c r="G194" s="1">
        <v>11.78</v>
      </c>
      <c r="H194" s="1">
        <v>0</v>
      </c>
      <c r="K194" s="1">
        <v>66.459999999999994</v>
      </c>
      <c r="L194" s="1">
        <v>0.19</v>
      </c>
      <c r="M194" s="1">
        <v>0.03</v>
      </c>
      <c r="N194" s="1">
        <v>0.03</v>
      </c>
      <c r="O194" s="1">
        <v>100.6</v>
      </c>
      <c r="AE194" s="1" t="s">
        <v>372</v>
      </c>
    </row>
    <row r="195" spans="1:31" x14ac:dyDescent="0.3">
      <c r="A195" s="1" t="s">
        <v>373</v>
      </c>
      <c r="B195" s="1">
        <v>13.27</v>
      </c>
      <c r="E195" s="1">
        <v>28.03</v>
      </c>
      <c r="G195" s="1">
        <v>0.01</v>
      </c>
      <c r="H195" s="1">
        <v>0.02</v>
      </c>
      <c r="K195" s="1">
        <v>52.96</v>
      </c>
      <c r="L195" s="1">
        <v>0.12</v>
      </c>
      <c r="M195" s="1">
        <v>0.01</v>
      </c>
      <c r="N195" s="1">
        <v>0.01</v>
      </c>
      <c r="O195" s="1">
        <v>94.43</v>
      </c>
      <c r="AE195" s="1" t="s">
        <v>374</v>
      </c>
    </row>
    <row r="196" spans="1:31" x14ac:dyDescent="0.3">
      <c r="A196" s="1" t="s">
        <v>375</v>
      </c>
      <c r="B196" s="1">
        <v>11.81</v>
      </c>
      <c r="E196" s="1">
        <v>27.63</v>
      </c>
      <c r="G196" s="1">
        <v>0.03</v>
      </c>
      <c r="H196" s="1">
        <v>0.35</v>
      </c>
      <c r="K196" s="1">
        <v>52.9</v>
      </c>
      <c r="L196" s="1">
        <v>0.36</v>
      </c>
      <c r="M196" s="1">
        <v>7.0000000000000007E-2</v>
      </c>
      <c r="N196" s="1">
        <v>0.01</v>
      </c>
      <c r="O196" s="1">
        <v>93.16</v>
      </c>
      <c r="AE196" s="1" t="s">
        <v>376</v>
      </c>
    </row>
    <row r="197" spans="1:31" x14ac:dyDescent="0.3">
      <c r="A197" s="1" t="s">
        <v>377</v>
      </c>
      <c r="B197" s="1">
        <v>11.98</v>
      </c>
      <c r="E197" s="1">
        <v>27.81</v>
      </c>
      <c r="G197" s="1">
        <v>0.02</v>
      </c>
      <c r="H197" s="1">
        <v>0.01</v>
      </c>
      <c r="K197" s="1">
        <v>53.1</v>
      </c>
      <c r="L197" s="1">
        <v>0.21</v>
      </c>
      <c r="M197" s="1">
        <v>0.03</v>
      </c>
      <c r="N197" s="1">
        <v>0</v>
      </c>
      <c r="O197" s="1">
        <v>93.16</v>
      </c>
      <c r="AE197" s="1" t="s">
        <v>378</v>
      </c>
    </row>
    <row r="198" spans="1:31" x14ac:dyDescent="0.3">
      <c r="A198" s="1" t="s">
        <v>379</v>
      </c>
      <c r="B198" s="1">
        <v>9.36</v>
      </c>
      <c r="E198" s="1">
        <v>23.69</v>
      </c>
      <c r="G198" s="1">
        <v>0.13</v>
      </c>
      <c r="H198" s="1">
        <v>0.12</v>
      </c>
      <c r="K198" s="1">
        <v>56.98</v>
      </c>
      <c r="L198" s="1">
        <v>7.0000000000000007E-2</v>
      </c>
      <c r="M198" s="1">
        <v>0.08</v>
      </c>
      <c r="N198" s="1">
        <v>-0.02</v>
      </c>
      <c r="O198" s="1">
        <v>90.44</v>
      </c>
      <c r="AE198" s="1" t="s">
        <v>380</v>
      </c>
    </row>
    <row r="199" spans="1:31" x14ac:dyDescent="0.3">
      <c r="A199" s="1" t="s">
        <v>381</v>
      </c>
      <c r="B199" s="1">
        <v>10.54</v>
      </c>
      <c r="E199" s="1">
        <v>24.64</v>
      </c>
      <c r="G199" s="1">
        <v>0.09</v>
      </c>
      <c r="H199" s="1">
        <v>0.52</v>
      </c>
      <c r="K199" s="1">
        <v>59.09</v>
      </c>
      <c r="L199" s="1">
        <v>0.12</v>
      </c>
      <c r="M199" s="1">
        <v>0.05</v>
      </c>
      <c r="N199" s="1">
        <v>0</v>
      </c>
      <c r="O199" s="1">
        <v>95.03</v>
      </c>
      <c r="AE199" s="1" t="s">
        <v>382</v>
      </c>
    </row>
    <row r="200" spans="1:31" x14ac:dyDescent="0.3">
      <c r="A200" s="1" t="s">
        <v>383</v>
      </c>
      <c r="B200" s="1">
        <v>11.99</v>
      </c>
      <c r="E200" s="1">
        <v>20.440000000000001</v>
      </c>
      <c r="G200" s="1">
        <v>0.19</v>
      </c>
      <c r="H200" s="1">
        <v>0.04</v>
      </c>
      <c r="K200" s="1">
        <v>70.56</v>
      </c>
      <c r="L200" s="1">
        <v>0.13</v>
      </c>
      <c r="M200" s="1">
        <v>0.01</v>
      </c>
      <c r="N200" s="1">
        <v>0.01</v>
      </c>
      <c r="O200" s="1">
        <v>103.36</v>
      </c>
      <c r="AE200" s="1" t="s">
        <v>384</v>
      </c>
    </row>
    <row r="201" spans="1:31" x14ac:dyDescent="0.3">
      <c r="A201" s="1" t="s">
        <v>385</v>
      </c>
      <c r="B201" s="1">
        <v>-0.01</v>
      </c>
      <c r="E201" s="1">
        <v>0.04</v>
      </c>
      <c r="G201" s="1">
        <v>0.01</v>
      </c>
      <c r="H201" s="1">
        <v>0.03</v>
      </c>
      <c r="K201" s="1">
        <v>100.24</v>
      </c>
      <c r="L201" s="1">
        <v>0.03</v>
      </c>
      <c r="M201" s="1">
        <v>0.04</v>
      </c>
      <c r="N201" s="1">
        <v>-0.03</v>
      </c>
      <c r="O201" s="1">
        <v>100.4</v>
      </c>
      <c r="AE201" s="1" t="s">
        <v>386</v>
      </c>
    </row>
    <row r="202" spans="1:31" x14ac:dyDescent="0.3">
      <c r="A202" s="1" t="s">
        <v>387</v>
      </c>
      <c r="B202" s="1">
        <v>0.02</v>
      </c>
      <c r="E202" s="1">
        <v>0.16</v>
      </c>
      <c r="G202" s="1">
        <v>0.04</v>
      </c>
      <c r="H202" s="1">
        <v>0.03</v>
      </c>
      <c r="K202" s="1">
        <v>100.12</v>
      </c>
      <c r="L202" s="1">
        <v>0.08</v>
      </c>
      <c r="M202" s="1">
        <v>0.02</v>
      </c>
      <c r="N202" s="1">
        <v>-0.05</v>
      </c>
      <c r="O202" s="1">
        <v>100.48</v>
      </c>
      <c r="AE202" s="1" t="s">
        <v>388</v>
      </c>
    </row>
    <row r="203" spans="1:31" x14ac:dyDescent="0.3">
      <c r="A203" s="1" t="s">
        <v>389</v>
      </c>
      <c r="B203" s="1">
        <v>0</v>
      </c>
      <c r="E203" s="1">
        <v>7.0000000000000007E-2</v>
      </c>
      <c r="G203" s="1">
        <v>0.02</v>
      </c>
      <c r="H203" s="1">
        <v>0.04</v>
      </c>
      <c r="K203" s="1">
        <v>100.29</v>
      </c>
      <c r="L203" s="1">
        <v>0.06</v>
      </c>
      <c r="M203" s="1">
        <v>0.02</v>
      </c>
      <c r="N203" s="1">
        <v>0</v>
      </c>
      <c r="O203" s="1">
        <v>100.51</v>
      </c>
      <c r="AE203" s="1" t="s">
        <v>390</v>
      </c>
    </row>
    <row r="204" spans="1:31" x14ac:dyDescent="0.3">
      <c r="A204" s="1" t="s">
        <v>391</v>
      </c>
      <c r="B204" s="1">
        <v>0</v>
      </c>
      <c r="E204" s="1">
        <v>0.12</v>
      </c>
      <c r="G204" s="1">
        <v>0.03</v>
      </c>
      <c r="H204" s="1">
        <v>0.01</v>
      </c>
      <c r="K204" s="1">
        <v>100.16</v>
      </c>
      <c r="L204" s="1">
        <v>0.09</v>
      </c>
      <c r="M204" s="1">
        <v>0.02</v>
      </c>
      <c r="N204" s="1">
        <v>-0.02</v>
      </c>
      <c r="O204" s="1">
        <v>100.42</v>
      </c>
      <c r="AE204" s="1" t="s">
        <v>392</v>
      </c>
    </row>
    <row r="205" spans="1:31" x14ac:dyDescent="0.3">
      <c r="A205" s="1" t="s">
        <v>393</v>
      </c>
      <c r="B205" s="1">
        <v>0.48</v>
      </c>
      <c r="E205" s="1">
        <v>19.07</v>
      </c>
      <c r="G205" s="1">
        <v>16</v>
      </c>
      <c r="H205" s="1">
        <v>0</v>
      </c>
      <c r="K205" s="1">
        <v>65.239999999999995</v>
      </c>
      <c r="L205" s="1">
        <v>0.12</v>
      </c>
      <c r="M205" s="1">
        <v>0.01</v>
      </c>
      <c r="N205" s="1">
        <v>0.02</v>
      </c>
      <c r="O205" s="1">
        <v>100.94</v>
      </c>
      <c r="AE205" s="1" t="s">
        <v>394</v>
      </c>
    </row>
    <row r="206" spans="1:31" x14ac:dyDescent="0.3">
      <c r="A206" s="1" t="s">
        <v>395</v>
      </c>
      <c r="B206" s="1">
        <v>1.42</v>
      </c>
      <c r="E206" s="1">
        <v>23.11</v>
      </c>
      <c r="G206" s="1">
        <v>18.649999999999999</v>
      </c>
      <c r="H206" s="1">
        <v>0</v>
      </c>
      <c r="K206" s="1">
        <v>78.55</v>
      </c>
      <c r="L206" s="1">
        <v>7.0000000000000007E-2</v>
      </c>
      <c r="M206" s="1">
        <v>0.03</v>
      </c>
      <c r="N206" s="1">
        <v>0.03</v>
      </c>
      <c r="O206" s="1">
        <v>121.86</v>
      </c>
      <c r="AE206" s="1" t="s">
        <v>396</v>
      </c>
    </row>
    <row r="207" spans="1:31" x14ac:dyDescent="0.3">
      <c r="A207" s="1" t="s">
        <v>397</v>
      </c>
      <c r="B207" s="1">
        <v>0.45</v>
      </c>
      <c r="E207" s="1">
        <v>18.93</v>
      </c>
      <c r="G207" s="1">
        <v>16.100000000000001</v>
      </c>
      <c r="H207" s="1">
        <v>0</v>
      </c>
      <c r="K207" s="1">
        <v>64.98</v>
      </c>
      <c r="L207" s="1">
        <v>0.05</v>
      </c>
      <c r="M207" s="1">
        <v>0</v>
      </c>
      <c r="N207" s="1">
        <v>-0.01</v>
      </c>
      <c r="O207" s="1">
        <v>100.51</v>
      </c>
      <c r="AE207" s="1" t="s">
        <v>398</v>
      </c>
    </row>
    <row r="208" spans="1:31" x14ac:dyDescent="0.3">
      <c r="A208" s="1" t="s">
        <v>399</v>
      </c>
      <c r="B208" s="1">
        <v>4.63</v>
      </c>
      <c r="E208" s="1">
        <v>19.440000000000001</v>
      </c>
      <c r="G208" s="1">
        <v>8.74</v>
      </c>
      <c r="H208" s="1">
        <v>0.02</v>
      </c>
      <c r="K208" s="1">
        <v>67.87</v>
      </c>
      <c r="L208" s="1">
        <v>0.22</v>
      </c>
      <c r="M208" s="1">
        <v>0.02</v>
      </c>
      <c r="N208" s="1">
        <v>0.04</v>
      </c>
      <c r="O208" s="1">
        <v>100.98</v>
      </c>
      <c r="AE208" s="1" t="s">
        <v>400</v>
      </c>
    </row>
    <row r="209" spans="1:31" x14ac:dyDescent="0.3">
      <c r="A209" s="1" t="s">
        <v>401</v>
      </c>
      <c r="B209" s="1">
        <v>0.42</v>
      </c>
      <c r="E209" s="1">
        <v>18.809999999999999</v>
      </c>
      <c r="G209" s="1">
        <v>16.05</v>
      </c>
      <c r="H209" s="1">
        <v>0.02</v>
      </c>
      <c r="K209" s="1">
        <v>64.86</v>
      </c>
      <c r="L209" s="1">
        <v>0.11</v>
      </c>
      <c r="M209" s="1">
        <v>0.06</v>
      </c>
      <c r="N209" s="1">
        <v>0.01</v>
      </c>
      <c r="O209" s="1">
        <v>100.33</v>
      </c>
      <c r="AE209" s="1" t="s">
        <v>402</v>
      </c>
    </row>
    <row r="210" spans="1:31" x14ac:dyDescent="0.3">
      <c r="A210" s="1" t="s">
        <v>403</v>
      </c>
      <c r="B210" s="1">
        <v>0.45</v>
      </c>
      <c r="C210" s="1">
        <v>0.25</v>
      </c>
      <c r="D210" s="1">
        <v>-0.02</v>
      </c>
      <c r="E210" s="1">
        <v>1.63</v>
      </c>
      <c r="F210" s="1">
        <v>0.01</v>
      </c>
      <c r="G210" s="1">
        <v>0.7</v>
      </c>
      <c r="H210" s="1">
        <v>0.06</v>
      </c>
      <c r="I210" s="1">
        <v>0.01</v>
      </c>
      <c r="J210" s="1">
        <v>5.05</v>
      </c>
      <c r="K210" s="1">
        <v>6.19</v>
      </c>
      <c r="L210" s="1">
        <v>76.23</v>
      </c>
      <c r="O210" s="1">
        <v>90.57</v>
      </c>
      <c r="AE210" s="1" t="s">
        <v>404</v>
      </c>
    </row>
    <row r="211" spans="1:31" x14ac:dyDescent="0.3">
      <c r="A211" s="1" t="s">
        <v>405</v>
      </c>
      <c r="B211" s="1">
        <v>0.02</v>
      </c>
      <c r="C211" s="1">
        <v>0.25</v>
      </c>
      <c r="D211" s="1">
        <v>-0.02</v>
      </c>
      <c r="E211" s="1">
        <v>0.94</v>
      </c>
      <c r="F211" s="1">
        <v>0</v>
      </c>
      <c r="G211" s="1">
        <v>0.13</v>
      </c>
      <c r="H211" s="1">
        <v>0.05</v>
      </c>
      <c r="I211" s="1">
        <v>-0.01</v>
      </c>
      <c r="J211" s="1">
        <v>3.74</v>
      </c>
      <c r="K211" s="1">
        <v>1.66</v>
      </c>
      <c r="L211" s="1">
        <v>82.99</v>
      </c>
      <c r="O211" s="1">
        <v>89.78</v>
      </c>
      <c r="AE211" s="1" t="s">
        <v>406</v>
      </c>
    </row>
    <row r="212" spans="1:31" x14ac:dyDescent="0.3">
      <c r="A212" s="1" t="s">
        <v>407</v>
      </c>
      <c r="B212" s="1">
        <v>0.03</v>
      </c>
      <c r="C212" s="1">
        <v>0.28999999999999998</v>
      </c>
      <c r="D212" s="1">
        <v>0.01</v>
      </c>
      <c r="E212" s="1">
        <v>0.91</v>
      </c>
      <c r="F212" s="1">
        <v>0.01</v>
      </c>
      <c r="G212" s="1">
        <v>0.19</v>
      </c>
      <c r="H212" s="1">
        <v>7.0000000000000007E-2</v>
      </c>
      <c r="I212" s="1">
        <v>0.03</v>
      </c>
      <c r="J212" s="1">
        <v>4.8099999999999996</v>
      </c>
      <c r="K212" s="1">
        <v>1.58</v>
      </c>
      <c r="L212" s="1">
        <v>80.900000000000006</v>
      </c>
      <c r="O212" s="1">
        <v>88.83</v>
      </c>
      <c r="AE212" s="1" t="s">
        <v>408</v>
      </c>
    </row>
    <row r="213" spans="1:31" x14ac:dyDescent="0.3">
      <c r="A213" s="1" t="s">
        <v>409</v>
      </c>
      <c r="B213" s="1">
        <v>0.89</v>
      </c>
      <c r="C213" s="1">
        <v>0.24</v>
      </c>
      <c r="D213" s="1">
        <v>0.01</v>
      </c>
      <c r="E213" s="1">
        <v>2.1</v>
      </c>
      <c r="F213" s="1">
        <v>0.01</v>
      </c>
      <c r="G213" s="1">
        <v>0.22</v>
      </c>
      <c r="H213" s="1">
        <v>0.06</v>
      </c>
      <c r="I213" s="1">
        <v>-0.01</v>
      </c>
      <c r="J213" s="1">
        <v>2.95</v>
      </c>
      <c r="K213" s="1">
        <v>5.53</v>
      </c>
      <c r="L213" s="1">
        <v>79.63</v>
      </c>
      <c r="O213" s="1">
        <v>91.64</v>
      </c>
      <c r="AE213" s="1" t="s">
        <v>410</v>
      </c>
    </row>
    <row r="214" spans="1:31" x14ac:dyDescent="0.3">
      <c r="A214" s="1" t="s">
        <v>411</v>
      </c>
      <c r="B214" s="1">
        <v>3.14</v>
      </c>
      <c r="C214" s="1">
        <v>0.23</v>
      </c>
      <c r="D214" s="1">
        <v>-0.01</v>
      </c>
      <c r="E214" s="1">
        <v>5.35</v>
      </c>
      <c r="F214" s="1">
        <v>0.03</v>
      </c>
      <c r="G214" s="1">
        <v>0.68</v>
      </c>
      <c r="H214" s="1">
        <v>0.06</v>
      </c>
      <c r="I214" s="1">
        <v>0.02</v>
      </c>
      <c r="J214" s="1">
        <v>2.75</v>
      </c>
      <c r="K214" s="1">
        <v>16.350000000000001</v>
      </c>
      <c r="L214" s="1">
        <v>65.8</v>
      </c>
      <c r="O214" s="1">
        <v>94.4</v>
      </c>
      <c r="AE214" s="1" t="s">
        <v>412</v>
      </c>
    </row>
    <row r="215" spans="1:31" x14ac:dyDescent="0.3">
      <c r="A215" s="1" t="s">
        <v>413</v>
      </c>
      <c r="B215" s="1">
        <v>1.08</v>
      </c>
      <c r="C215" s="1">
        <v>0.05</v>
      </c>
      <c r="D215" s="1">
        <v>5.5</v>
      </c>
      <c r="E215" s="1">
        <v>1.04</v>
      </c>
      <c r="F215" s="1">
        <v>0.01</v>
      </c>
      <c r="G215" s="1">
        <v>0</v>
      </c>
      <c r="H215" s="1">
        <v>20.8</v>
      </c>
      <c r="I215" s="1">
        <v>1.38</v>
      </c>
      <c r="J215" s="1">
        <v>0.15</v>
      </c>
      <c r="K215" s="1">
        <v>49.88</v>
      </c>
      <c r="L215" s="1">
        <v>20.13</v>
      </c>
      <c r="O215" s="1">
        <v>100.03</v>
      </c>
      <c r="AE215" s="1" t="s">
        <v>414</v>
      </c>
    </row>
    <row r="216" spans="1:31" x14ac:dyDescent="0.3">
      <c r="A216" s="1" t="s">
        <v>415</v>
      </c>
      <c r="B216" s="1">
        <v>1.26</v>
      </c>
      <c r="C216" s="1">
        <v>0.06</v>
      </c>
      <c r="D216" s="1">
        <v>5.34</v>
      </c>
      <c r="E216" s="1">
        <v>1.21</v>
      </c>
      <c r="F216" s="1">
        <v>0</v>
      </c>
      <c r="G216" s="1">
        <v>0</v>
      </c>
      <c r="H216" s="1">
        <v>20.2</v>
      </c>
      <c r="I216" s="1">
        <v>1.3</v>
      </c>
      <c r="J216" s="1">
        <v>0.19</v>
      </c>
      <c r="K216" s="1">
        <v>49.66</v>
      </c>
      <c r="L216" s="1">
        <v>20.420000000000002</v>
      </c>
      <c r="O216" s="1">
        <v>99.65</v>
      </c>
      <c r="AE216" s="1" t="s">
        <v>416</v>
      </c>
    </row>
    <row r="217" spans="1:31" x14ac:dyDescent="0.3">
      <c r="A217" s="1" t="s">
        <v>417</v>
      </c>
      <c r="B217" s="1">
        <v>0.03</v>
      </c>
      <c r="C217" s="1">
        <v>0.19</v>
      </c>
      <c r="D217" s="1">
        <v>0.18</v>
      </c>
      <c r="E217" s="1">
        <v>0.86</v>
      </c>
      <c r="F217" s="1">
        <v>0.02</v>
      </c>
      <c r="G217" s="1">
        <v>0</v>
      </c>
      <c r="H217" s="1">
        <v>0.52</v>
      </c>
      <c r="I217" s="1">
        <v>1.56</v>
      </c>
      <c r="J217" s="1">
        <v>8.1199999999999992</v>
      </c>
      <c r="K217" s="1">
        <v>0.22</v>
      </c>
      <c r="L217" s="1">
        <v>82.71</v>
      </c>
      <c r="O217" s="1">
        <v>94.42</v>
      </c>
      <c r="AE217" s="1" t="s">
        <v>418</v>
      </c>
    </row>
    <row r="218" spans="1:31" x14ac:dyDescent="0.3">
      <c r="A218" s="1" t="s">
        <v>419</v>
      </c>
      <c r="B218" s="1">
        <v>0.91</v>
      </c>
      <c r="C218" s="1">
        <v>0.04</v>
      </c>
      <c r="D218" s="1">
        <v>5.78</v>
      </c>
      <c r="E218" s="1">
        <v>0.88</v>
      </c>
      <c r="F218" s="1">
        <v>0.01</v>
      </c>
      <c r="G218" s="1">
        <v>0.01</v>
      </c>
      <c r="H218" s="1">
        <v>21.07</v>
      </c>
      <c r="I218" s="1">
        <v>1.38</v>
      </c>
      <c r="J218" s="1">
        <v>0.13</v>
      </c>
      <c r="K218" s="1">
        <v>50.38</v>
      </c>
      <c r="L218" s="1">
        <v>20.09</v>
      </c>
      <c r="O218" s="1">
        <v>100.67</v>
      </c>
      <c r="AE218" s="1" t="s">
        <v>420</v>
      </c>
    </row>
    <row r="219" spans="1:31" x14ac:dyDescent="0.3">
      <c r="A219" s="1" t="s">
        <v>421</v>
      </c>
      <c r="B219" s="1">
        <v>1.25</v>
      </c>
      <c r="E219" s="1">
        <v>1.1100000000000001</v>
      </c>
      <c r="G219" s="1">
        <v>0.01</v>
      </c>
      <c r="H219" s="1">
        <v>20.56</v>
      </c>
      <c r="K219" s="1">
        <v>49.44</v>
      </c>
      <c r="L219" s="1">
        <v>17.739999999999998</v>
      </c>
      <c r="M219" s="1">
        <v>0</v>
      </c>
      <c r="N219" s="1">
        <v>-0.02</v>
      </c>
      <c r="O219" s="1">
        <v>90.11</v>
      </c>
      <c r="AE219" s="1" t="s">
        <v>422</v>
      </c>
    </row>
    <row r="220" spans="1:31" x14ac:dyDescent="0.3">
      <c r="A220" s="1" t="s">
        <v>423</v>
      </c>
      <c r="B220" s="1">
        <v>1.23</v>
      </c>
      <c r="E220" s="1">
        <v>1.1599999999999999</v>
      </c>
      <c r="G220" s="1">
        <v>0</v>
      </c>
      <c r="H220" s="1">
        <v>20.56</v>
      </c>
      <c r="K220" s="1">
        <v>50.17</v>
      </c>
      <c r="L220" s="1">
        <v>17.239999999999998</v>
      </c>
      <c r="M220" s="1">
        <v>0.02</v>
      </c>
      <c r="N220" s="1">
        <v>-0.04</v>
      </c>
      <c r="O220" s="1">
        <v>90.37</v>
      </c>
      <c r="AE220" s="1" t="s">
        <v>424</v>
      </c>
    </row>
    <row r="221" spans="1:31" x14ac:dyDescent="0.3">
      <c r="A221" s="1" t="s">
        <v>425</v>
      </c>
      <c r="B221" s="1">
        <v>7.0000000000000007E-2</v>
      </c>
      <c r="E221" s="1">
        <v>81.81</v>
      </c>
      <c r="G221" s="1">
        <v>0.01</v>
      </c>
      <c r="H221" s="1">
        <v>0.31</v>
      </c>
      <c r="K221" s="1">
        <v>1.51</v>
      </c>
      <c r="L221" s="1">
        <v>1</v>
      </c>
      <c r="M221" s="1">
        <v>0.02</v>
      </c>
      <c r="N221" s="1">
        <v>0.02</v>
      </c>
      <c r="O221" s="1">
        <v>84.75</v>
      </c>
      <c r="AE221" s="1" t="s">
        <v>426</v>
      </c>
    </row>
    <row r="222" spans="1:31" x14ac:dyDescent="0.3">
      <c r="A222" s="1" t="s">
        <v>115</v>
      </c>
      <c r="B222" s="1">
        <v>2.34</v>
      </c>
      <c r="C222" s="1">
        <v>0.34</v>
      </c>
      <c r="D222" s="1">
        <v>14.29</v>
      </c>
      <c r="E222" s="1">
        <v>15.33</v>
      </c>
      <c r="F222" s="1">
        <v>0.02</v>
      </c>
      <c r="G222" s="1">
        <v>1.24</v>
      </c>
      <c r="H222" s="1">
        <v>12.33</v>
      </c>
      <c r="I222" s="1">
        <v>0.08</v>
      </c>
      <c r="J222" s="1">
        <v>4.1900000000000004</v>
      </c>
      <c r="K222" s="1">
        <v>39.29</v>
      </c>
      <c r="L222" s="1">
        <v>8.41</v>
      </c>
      <c r="O222" s="1">
        <v>97.84</v>
      </c>
      <c r="AE222" s="1" t="s">
        <v>427</v>
      </c>
    </row>
    <row r="223" spans="1:31" x14ac:dyDescent="0.3">
      <c r="A223" s="1" t="s">
        <v>117</v>
      </c>
      <c r="B223" s="1">
        <v>2.31</v>
      </c>
      <c r="C223" s="1">
        <v>0.31</v>
      </c>
      <c r="D223" s="1">
        <v>14.05</v>
      </c>
      <c r="E223" s="1">
        <v>15.35</v>
      </c>
      <c r="F223" s="1">
        <v>0.03</v>
      </c>
      <c r="G223" s="1">
        <v>1.26</v>
      </c>
      <c r="H223" s="1">
        <v>12.34</v>
      </c>
      <c r="I223" s="1">
        <v>7.0000000000000007E-2</v>
      </c>
      <c r="J223" s="1">
        <v>4.1900000000000004</v>
      </c>
      <c r="K223" s="1">
        <v>39.33</v>
      </c>
      <c r="L223" s="1">
        <v>8.35</v>
      </c>
      <c r="O223" s="1">
        <v>97.59</v>
      </c>
      <c r="AE223" s="1" t="s">
        <v>428</v>
      </c>
    </row>
    <row r="224" spans="1:31" x14ac:dyDescent="0.3">
      <c r="A224" s="1" t="s">
        <v>119</v>
      </c>
      <c r="B224" s="1">
        <v>2.68</v>
      </c>
      <c r="C224" s="1">
        <v>0.28000000000000003</v>
      </c>
      <c r="D224" s="1">
        <v>13.03</v>
      </c>
      <c r="E224" s="1">
        <v>14.78</v>
      </c>
      <c r="F224" s="1">
        <v>0.02</v>
      </c>
      <c r="G224" s="1">
        <v>2.13</v>
      </c>
      <c r="H224" s="1">
        <v>10.49</v>
      </c>
      <c r="I224" s="1">
        <v>0.09</v>
      </c>
      <c r="J224" s="1">
        <v>4.87</v>
      </c>
      <c r="K224" s="1">
        <v>41.64</v>
      </c>
      <c r="L224" s="1">
        <v>11</v>
      </c>
      <c r="O224" s="1">
        <v>101.02</v>
      </c>
      <c r="AE224" s="1" t="s">
        <v>429</v>
      </c>
    </row>
    <row r="225" spans="1:31" x14ac:dyDescent="0.3">
      <c r="A225" s="1" t="s">
        <v>121</v>
      </c>
      <c r="B225" s="1">
        <v>2.5499999999999998</v>
      </c>
      <c r="C225" s="1">
        <v>0.26</v>
      </c>
      <c r="D225" s="1">
        <v>12.68</v>
      </c>
      <c r="E225" s="1">
        <v>14.4</v>
      </c>
      <c r="F225" s="1">
        <v>0.02</v>
      </c>
      <c r="G225" s="1">
        <v>2.04</v>
      </c>
      <c r="H225" s="1">
        <v>10.050000000000001</v>
      </c>
      <c r="I225" s="1">
        <v>0.09</v>
      </c>
      <c r="J225" s="1">
        <v>4.71</v>
      </c>
      <c r="K225" s="1">
        <v>40.479999999999997</v>
      </c>
      <c r="L225" s="1">
        <v>10.67</v>
      </c>
      <c r="O225" s="1">
        <v>97.95</v>
      </c>
      <c r="AE225" s="1" t="s">
        <v>430</v>
      </c>
    </row>
    <row r="226" spans="1:31" x14ac:dyDescent="0.3">
      <c r="A226" s="1" t="s">
        <v>127</v>
      </c>
      <c r="B226" s="1">
        <v>0.06</v>
      </c>
      <c r="C226" s="1">
        <v>7.8</v>
      </c>
      <c r="D226" s="1">
        <v>26</v>
      </c>
      <c r="E226" s="1">
        <v>11.92</v>
      </c>
      <c r="F226" s="1">
        <v>0.04</v>
      </c>
      <c r="G226" s="1">
        <v>10.35</v>
      </c>
      <c r="H226" s="1">
        <v>0.01</v>
      </c>
      <c r="I226" s="1">
        <v>0</v>
      </c>
      <c r="J226" s="1">
        <v>0.02</v>
      </c>
      <c r="K226" s="1">
        <v>39.07</v>
      </c>
      <c r="L226" s="1">
        <v>0.02</v>
      </c>
      <c r="O226" s="1">
        <v>95.29</v>
      </c>
      <c r="AE226" s="1" t="s">
        <v>431</v>
      </c>
    </row>
    <row r="227" spans="1:31" x14ac:dyDescent="0.3">
      <c r="A227" s="1" t="s">
        <v>129</v>
      </c>
      <c r="B227" s="1">
        <v>0.05</v>
      </c>
      <c r="C227" s="1">
        <v>7.89</v>
      </c>
      <c r="D227" s="1">
        <v>26.76</v>
      </c>
      <c r="E227" s="1">
        <v>12.25</v>
      </c>
      <c r="F227" s="1">
        <v>0.01</v>
      </c>
      <c r="G227" s="1">
        <v>10.64</v>
      </c>
      <c r="H227" s="1">
        <v>0.03</v>
      </c>
      <c r="I227" s="1">
        <v>-0.01</v>
      </c>
      <c r="J227" s="1">
        <v>0.01</v>
      </c>
      <c r="K227" s="1">
        <v>40.799999999999997</v>
      </c>
      <c r="L227" s="1">
        <v>0.03</v>
      </c>
      <c r="O227" s="1">
        <v>98.48</v>
      </c>
      <c r="AE227" s="1" t="s">
        <v>432</v>
      </c>
    </row>
    <row r="228" spans="1:31" x14ac:dyDescent="0.3">
      <c r="A228" s="1" t="s">
        <v>433</v>
      </c>
      <c r="B228" s="1">
        <v>0.94</v>
      </c>
      <c r="E228" s="1">
        <v>16.690000000000001</v>
      </c>
      <c r="G228" s="1">
        <v>15.13</v>
      </c>
      <c r="H228" s="1">
        <v>0</v>
      </c>
      <c r="K228" s="1">
        <v>64.489999999999995</v>
      </c>
      <c r="L228" s="1">
        <v>1.73</v>
      </c>
      <c r="M228" s="1">
        <v>0.01</v>
      </c>
      <c r="N228" s="1">
        <v>0.09</v>
      </c>
      <c r="O228" s="1">
        <v>99.07</v>
      </c>
      <c r="AE228" s="1" t="s">
        <v>434</v>
      </c>
    </row>
    <row r="229" spans="1:31" x14ac:dyDescent="0.3">
      <c r="A229" s="1" t="s">
        <v>435</v>
      </c>
      <c r="B229" s="1">
        <v>0.95</v>
      </c>
      <c r="E229" s="1">
        <v>16.57</v>
      </c>
      <c r="G229" s="1">
        <v>15</v>
      </c>
      <c r="H229" s="1">
        <v>0</v>
      </c>
      <c r="K229" s="1">
        <v>64.55</v>
      </c>
      <c r="L229" s="1">
        <v>1.76</v>
      </c>
      <c r="M229" s="1">
        <v>0.05</v>
      </c>
      <c r="N229" s="1">
        <v>7.0000000000000007E-2</v>
      </c>
      <c r="O229" s="1">
        <v>98.95</v>
      </c>
      <c r="AE229" s="1" t="s">
        <v>436</v>
      </c>
    </row>
    <row r="230" spans="1:31" x14ac:dyDescent="0.3">
      <c r="A230" s="1" t="s">
        <v>437</v>
      </c>
      <c r="B230" s="1">
        <v>11.67</v>
      </c>
      <c r="E230" s="1">
        <v>20.149999999999999</v>
      </c>
      <c r="G230" s="1">
        <v>0.03</v>
      </c>
      <c r="H230" s="1">
        <v>0.05</v>
      </c>
      <c r="K230" s="1">
        <v>68.78</v>
      </c>
      <c r="L230" s="1">
        <v>0</v>
      </c>
      <c r="M230" s="1">
        <v>0.04</v>
      </c>
      <c r="N230" s="1">
        <v>0.03</v>
      </c>
      <c r="O230" s="1">
        <v>100.75</v>
      </c>
      <c r="AE230" s="1" t="s">
        <v>438</v>
      </c>
    </row>
    <row r="231" spans="1:31" x14ac:dyDescent="0.3">
      <c r="A231" s="1" t="s">
        <v>439</v>
      </c>
      <c r="B231" s="1">
        <v>11.39</v>
      </c>
      <c r="E231" s="1">
        <v>19.86</v>
      </c>
      <c r="G231" s="1">
        <v>0.02</v>
      </c>
      <c r="H231" s="1">
        <v>0.23</v>
      </c>
      <c r="K231" s="1">
        <v>68.17</v>
      </c>
      <c r="L231" s="1">
        <v>0.02</v>
      </c>
      <c r="M231" s="1">
        <v>0.03</v>
      </c>
      <c r="N231" s="1">
        <v>0</v>
      </c>
      <c r="O231" s="1">
        <v>99.72</v>
      </c>
      <c r="AE231" s="1" t="s">
        <v>440</v>
      </c>
    </row>
    <row r="233" spans="1:31" x14ac:dyDescent="0.3">
      <c r="B233" s="1" t="s">
        <v>0</v>
      </c>
      <c r="C233" s="1" t="s">
        <v>1</v>
      </c>
      <c r="D233" s="1" t="s">
        <v>2</v>
      </c>
      <c r="E233" s="1" t="s">
        <v>461</v>
      </c>
      <c r="F233" s="1" t="s">
        <v>3</v>
      </c>
      <c r="G233" s="1" t="s">
        <v>4</v>
      </c>
      <c r="H233" s="1" t="s">
        <v>5</v>
      </c>
      <c r="I233" s="1" t="s">
        <v>6</v>
      </c>
      <c r="J233" s="1" t="s">
        <v>7</v>
      </c>
      <c r="K233" s="1" t="s">
        <v>9</v>
      </c>
      <c r="L233" s="1" t="s">
        <v>10</v>
      </c>
      <c r="M233" s="1" t="s">
        <v>11</v>
      </c>
      <c r="N233" s="1" t="s">
        <v>12</v>
      </c>
      <c r="O233" s="1" t="s">
        <v>13</v>
      </c>
      <c r="P233" s="1" t="s">
        <v>14</v>
      </c>
      <c r="Q233" s="1" t="s">
        <v>15</v>
      </c>
      <c r="R233" s="1" t="s">
        <v>14</v>
      </c>
    </row>
    <row r="234" spans="1:31" x14ac:dyDescent="0.3">
      <c r="A234" s="1" t="s">
        <v>19</v>
      </c>
      <c r="B234" s="1">
        <v>39.06</v>
      </c>
      <c r="C234" s="1">
        <v>4.22</v>
      </c>
      <c r="D234" s="1">
        <v>15.64</v>
      </c>
      <c r="F234" s="1">
        <v>14.12</v>
      </c>
      <c r="G234" s="1">
        <v>12.47</v>
      </c>
      <c r="H234" s="1">
        <v>0.11</v>
      </c>
      <c r="I234" s="1">
        <v>8.5500000000000007</v>
      </c>
      <c r="K234" s="1">
        <v>1.88</v>
      </c>
      <c r="L234" s="1">
        <v>2.27</v>
      </c>
      <c r="M234" s="1">
        <v>1.3</v>
      </c>
      <c r="N234" s="1">
        <v>0.33</v>
      </c>
      <c r="O234" s="1">
        <v>0.02</v>
      </c>
      <c r="P234" s="1">
        <v>99.97</v>
      </c>
      <c r="Q234" s="1">
        <v>0.14000000000000001</v>
      </c>
      <c r="R234" s="1">
        <v>99.83</v>
      </c>
      <c r="AE234" s="1" t="s">
        <v>462</v>
      </c>
    </row>
    <row r="235" spans="1:31" x14ac:dyDescent="0.3">
      <c r="A235" s="1" t="s">
        <v>21</v>
      </c>
      <c r="B235" s="1">
        <v>39.33</v>
      </c>
      <c r="C235" s="1">
        <v>4.2300000000000004</v>
      </c>
      <c r="D235" s="1">
        <v>15.66</v>
      </c>
      <c r="F235" s="1">
        <v>14</v>
      </c>
      <c r="G235" s="1">
        <v>12.41</v>
      </c>
      <c r="H235" s="1">
        <v>0.11</v>
      </c>
      <c r="I235" s="1">
        <v>8.6199999999999992</v>
      </c>
      <c r="K235" s="1">
        <v>1.88</v>
      </c>
      <c r="L235" s="1">
        <v>2.2200000000000002</v>
      </c>
      <c r="M235" s="1">
        <v>1.3</v>
      </c>
      <c r="N235" s="1">
        <v>0.32</v>
      </c>
      <c r="O235" s="1">
        <v>0.02</v>
      </c>
      <c r="P235" s="1">
        <v>100.11</v>
      </c>
      <c r="Q235" s="1">
        <v>0.14000000000000001</v>
      </c>
      <c r="R235" s="1">
        <v>99.97</v>
      </c>
      <c r="AE235" s="1" t="s">
        <v>463</v>
      </c>
    </row>
    <row r="236" spans="1:31" x14ac:dyDescent="0.3">
      <c r="A236" s="1" t="s">
        <v>23</v>
      </c>
      <c r="B236" s="1">
        <v>40.26</v>
      </c>
      <c r="C236" s="1">
        <v>4.76</v>
      </c>
      <c r="D236" s="1">
        <v>14.76</v>
      </c>
      <c r="F236" s="1">
        <v>12.71</v>
      </c>
      <c r="G236" s="1">
        <v>10.199999999999999</v>
      </c>
      <c r="H236" s="1">
        <v>7.0000000000000007E-2</v>
      </c>
      <c r="I236" s="1">
        <v>10.81</v>
      </c>
      <c r="K236" s="1">
        <v>1.88</v>
      </c>
      <c r="L236" s="1">
        <v>2.63</v>
      </c>
      <c r="M236" s="1">
        <v>2.1</v>
      </c>
      <c r="N236" s="1">
        <v>0.31</v>
      </c>
      <c r="O236" s="1">
        <v>0.04</v>
      </c>
      <c r="P236" s="1">
        <v>100.52</v>
      </c>
      <c r="Q236" s="1">
        <v>0.14000000000000001</v>
      </c>
      <c r="R236" s="1">
        <v>100.38</v>
      </c>
      <c r="AE236" s="1" t="s">
        <v>464</v>
      </c>
    </row>
    <row r="237" spans="1:31" x14ac:dyDescent="0.3">
      <c r="A237" s="1" t="s">
        <v>25</v>
      </c>
      <c r="B237" s="1">
        <v>40.29</v>
      </c>
      <c r="C237" s="1">
        <v>4.83</v>
      </c>
      <c r="D237" s="1">
        <v>14.81</v>
      </c>
      <c r="F237" s="1">
        <v>12.75</v>
      </c>
      <c r="G237" s="1">
        <v>10.34</v>
      </c>
      <c r="H237" s="1">
        <v>0.08</v>
      </c>
      <c r="I237" s="1">
        <v>10.84</v>
      </c>
      <c r="K237" s="1">
        <v>1.89</v>
      </c>
      <c r="L237" s="1">
        <v>2.59</v>
      </c>
      <c r="M237" s="1">
        <v>2.2000000000000002</v>
      </c>
      <c r="N237" s="1">
        <v>0.28999999999999998</v>
      </c>
      <c r="O237" s="1">
        <v>0.04</v>
      </c>
      <c r="P237" s="1">
        <v>100.96</v>
      </c>
      <c r="Q237" s="1">
        <v>0.13</v>
      </c>
      <c r="R237" s="1">
        <v>100.83</v>
      </c>
      <c r="AE237" s="1" t="s">
        <v>465</v>
      </c>
    </row>
    <row r="238" spans="1:31" x14ac:dyDescent="0.3">
      <c r="A238" s="1" t="s">
        <v>466</v>
      </c>
      <c r="B238" s="1">
        <v>55.84</v>
      </c>
      <c r="C238" s="1">
        <v>0.02</v>
      </c>
      <c r="D238" s="1">
        <v>0.02</v>
      </c>
      <c r="E238" s="1">
        <v>0.01</v>
      </c>
      <c r="F238" s="1">
        <v>18.350000000000001</v>
      </c>
      <c r="G238" s="1">
        <v>25.44</v>
      </c>
      <c r="H238" s="1">
        <v>0</v>
      </c>
      <c r="I238" s="1">
        <v>7.0000000000000007E-2</v>
      </c>
      <c r="J238" s="1">
        <v>7.0000000000000007E-2</v>
      </c>
      <c r="K238" s="1">
        <v>-0.01</v>
      </c>
      <c r="L238" s="1">
        <v>-0.02</v>
      </c>
      <c r="N238" s="1">
        <v>0.02</v>
      </c>
      <c r="P238" s="1">
        <v>99.84</v>
      </c>
      <c r="Q238" s="1">
        <v>0.01</v>
      </c>
      <c r="R238" s="1">
        <v>99.83</v>
      </c>
      <c r="AE238" s="1" t="s">
        <v>467</v>
      </c>
    </row>
    <row r="239" spans="1:31" x14ac:dyDescent="0.3">
      <c r="A239" s="1" t="s">
        <v>468</v>
      </c>
      <c r="B239" s="1">
        <v>55.65</v>
      </c>
      <c r="C239" s="1">
        <v>0.02</v>
      </c>
      <c r="D239" s="1">
        <v>0.02</v>
      </c>
      <c r="E239" s="1">
        <v>-0.01</v>
      </c>
      <c r="F239" s="1">
        <v>18.36</v>
      </c>
      <c r="G239" s="1">
        <v>25.27</v>
      </c>
      <c r="H239" s="1">
        <v>0</v>
      </c>
      <c r="I239" s="1">
        <v>0.09</v>
      </c>
      <c r="J239" s="1">
        <v>0</v>
      </c>
      <c r="K239" s="1">
        <v>-0.02</v>
      </c>
      <c r="L239" s="1">
        <v>0</v>
      </c>
      <c r="N239" s="1">
        <v>0.05</v>
      </c>
      <c r="P239" s="1">
        <v>99.46</v>
      </c>
      <c r="Q239" s="1">
        <v>0.02</v>
      </c>
      <c r="R239" s="1">
        <v>99.44</v>
      </c>
      <c r="AE239" s="1" t="s">
        <v>469</v>
      </c>
    </row>
    <row r="240" spans="1:31" x14ac:dyDescent="0.3">
      <c r="A240" s="1" t="s">
        <v>470</v>
      </c>
      <c r="B240" s="1">
        <v>36.43</v>
      </c>
      <c r="C240" s="1">
        <v>8.0399999999999991</v>
      </c>
      <c r="D240" s="1">
        <v>14.11</v>
      </c>
      <c r="F240" s="1">
        <v>12.5</v>
      </c>
      <c r="G240" s="1">
        <v>0.05</v>
      </c>
      <c r="H240" s="1">
        <v>0.49</v>
      </c>
      <c r="I240" s="1">
        <v>15.89</v>
      </c>
      <c r="K240" s="1">
        <v>1.64</v>
      </c>
      <c r="L240" s="1">
        <v>0.46</v>
      </c>
      <c r="M240" s="1">
        <v>9.39</v>
      </c>
      <c r="N240" s="1">
        <v>0.57999999999999996</v>
      </c>
      <c r="O240" s="1">
        <v>0.04</v>
      </c>
      <c r="P240" s="1">
        <v>99.62</v>
      </c>
      <c r="Q240" s="1">
        <v>0.25</v>
      </c>
      <c r="R240" s="1">
        <v>99.37</v>
      </c>
      <c r="AE240" s="1" t="s">
        <v>471</v>
      </c>
    </row>
    <row r="241" spans="1:31" x14ac:dyDescent="0.3">
      <c r="A241" s="1" t="s">
        <v>472</v>
      </c>
      <c r="B241" s="1">
        <v>35.130000000000003</v>
      </c>
      <c r="C241" s="1">
        <v>6.53</v>
      </c>
      <c r="D241" s="1">
        <v>15.34</v>
      </c>
      <c r="F241" s="1">
        <v>11.15</v>
      </c>
      <c r="G241" s="1">
        <v>0.06</v>
      </c>
      <c r="H241" s="1">
        <v>0.48</v>
      </c>
      <c r="I241" s="1">
        <v>14.78</v>
      </c>
      <c r="K241" s="1">
        <v>1.56</v>
      </c>
      <c r="L241" s="1">
        <v>0.2</v>
      </c>
      <c r="M241" s="1">
        <v>9.59</v>
      </c>
      <c r="N241" s="1">
        <v>0.59</v>
      </c>
      <c r="O241" s="1">
        <v>0.06</v>
      </c>
      <c r="P241" s="1">
        <v>95.47</v>
      </c>
      <c r="Q241" s="1">
        <v>0.26</v>
      </c>
      <c r="R241" s="1">
        <v>95.21</v>
      </c>
      <c r="AE241" s="1" t="s">
        <v>473</v>
      </c>
    </row>
    <row r="242" spans="1:31" x14ac:dyDescent="0.3">
      <c r="A242" s="1" t="s">
        <v>474</v>
      </c>
      <c r="B242" s="1">
        <v>36.67</v>
      </c>
      <c r="C242" s="1">
        <v>7.45</v>
      </c>
      <c r="D242" s="1">
        <v>14.36</v>
      </c>
      <c r="F242" s="1">
        <v>13.05</v>
      </c>
      <c r="G242" s="1">
        <v>0.04</v>
      </c>
      <c r="H242" s="1">
        <v>0.5</v>
      </c>
      <c r="I242" s="1">
        <v>16.059999999999999</v>
      </c>
      <c r="K242" s="1">
        <v>1.62</v>
      </c>
      <c r="L242" s="1">
        <v>0.45</v>
      </c>
      <c r="M242" s="1">
        <v>9.58</v>
      </c>
      <c r="N242" s="1">
        <v>0.65</v>
      </c>
      <c r="O242" s="1">
        <v>0.04</v>
      </c>
      <c r="P242" s="1">
        <v>100.45</v>
      </c>
      <c r="Q242" s="1">
        <v>0.28000000000000003</v>
      </c>
      <c r="R242" s="1">
        <v>100.17</v>
      </c>
      <c r="AE242" s="1" t="s">
        <v>475</v>
      </c>
    </row>
    <row r="243" spans="1:31" x14ac:dyDescent="0.3">
      <c r="A243" s="1" t="s">
        <v>476</v>
      </c>
      <c r="B243" s="1">
        <v>47.34</v>
      </c>
      <c r="C243" s="1">
        <v>2.72</v>
      </c>
      <c r="D243" s="1">
        <v>5.59</v>
      </c>
      <c r="E243" s="1">
        <v>0</v>
      </c>
      <c r="F243" s="1">
        <v>11.22</v>
      </c>
      <c r="G243" s="1">
        <v>19.440000000000001</v>
      </c>
      <c r="H243" s="1">
        <v>0.52</v>
      </c>
      <c r="I243" s="1">
        <v>9.86</v>
      </c>
      <c r="J243" s="1">
        <v>0.01</v>
      </c>
      <c r="K243" s="1">
        <v>-0.05</v>
      </c>
      <c r="L243" s="1">
        <v>1.74</v>
      </c>
      <c r="N243" s="1">
        <v>0.11</v>
      </c>
      <c r="P243" s="1">
        <v>98.54</v>
      </c>
      <c r="Q243" s="1">
        <v>0.05</v>
      </c>
      <c r="R243" s="1">
        <v>98.5</v>
      </c>
      <c r="AE243" s="1" t="s">
        <v>477</v>
      </c>
    </row>
    <row r="244" spans="1:31" x14ac:dyDescent="0.3">
      <c r="A244" s="1" t="s">
        <v>478</v>
      </c>
      <c r="B244" s="1">
        <v>55.1</v>
      </c>
      <c r="C244" s="1">
        <v>2</v>
      </c>
      <c r="D244" s="1">
        <v>5.03</v>
      </c>
      <c r="E244" s="1">
        <v>0</v>
      </c>
      <c r="F244" s="1">
        <v>13.15</v>
      </c>
      <c r="G244" s="1">
        <v>22.48</v>
      </c>
      <c r="H244" s="1">
        <v>0.62</v>
      </c>
      <c r="I244" s="1">
        <v>9.83</v>
      </c>
      <c r="J244" s="1">
        <v>-0.01</v>
      </c>
      <c r="K244" s="1">
        <v>-0.01</v>
      </c>
      <c r="L244" s="1">
        <v>1.53</v>
      </c>
      <c r="N244" s="1">
        <v>0.03</v>
      </c>
      <c r="P244" s="1">
        <v>109.77</v>
      </c>
      <c r="Q244" s="1">
        <v>0.01</v>
      </c>
      <c r="R244" s="1">
        <v>109.76</v>
      </c>
      <c r="AE244" s="1" t="s">
        <v>479</v>
      </c>
    </row>
    <row r="245" spans="1:31" x14ac:dyDescent="0.3">
      <c r="A245" s="1" t="s">
        <v>480</v>
      </c>
      <c r="B245" s="1">
        <v>48.52</v>
      </c>
      <c r="C245" s="1">
        <v>2.2799999999999998</v>
      </c>
      <c r="D245" s="1">
        <v>5.08</v>
      </c>
      <c r="E245" s="1">
        <v>-0.01</v>
      </c>
      <c r="F245" s="1">
        <v>11.29</v>
      </c>
      <c r="G245" s="1">
        <v>20.98</v>
      </c>
      <c r="H245" s="1">
        <v>0.54</v>
      </c>
      <c r="I245" s="1">
        <v>9.33</v>
      </c>
      <c r="J245" s="1">
        <v>0</v>
      </c>
      <c r="K245" s="1">
        <v>-0.03</v>
      </c>
      <c r="L245" s="1">
        <v>1.53</v>
      </c>
      <c r="N245" s="1">
        <v>0.06</v>
      </c>
      <c r="P245" s="1">
        <v>99.61</v>
      </c>
      <c r="Q245" s="1">
        <v>0.03</v>
      </c>
      <c r="R245" s="1">
        <v>99.59</v>
      </c>
      <c r="AE245" s="1" t="s">
        <v>481</v>
      </c>
    </row>
    <row r="246" spans="1:31" x14ac:dyDescent="0.3">
      <c r="A246" s="1" t="s">
        <v>482</v>
      </c>
      <c r="B246" s="1">
        <v>35.82</v>
      </c>
      <c r="C246" s="1">
        <v>6.92</v>
      </c>
      <c r="D246" s="1">
        <v>14.66</v>
      </c>
      <c r="F246" s="1">
        <v>13.36</v>
      </c>
      <c r="G246" s="1">
        <v>0.04</v>
      </c>
      <c r="H246" s="1">
        <v>0.4</v>
      </c>
      <c r="I246" s="1">
        <v>15.11</v>
      </c>
      <c r="K246" s="1">
        <v>1.63</v>
      </c>
      <c r="L246" s="1">
        <v>0.27</v>
      </c>
      <c r="M246" s="1">
        <v>9.61</v>
      </c>
      <c r="N246" s="1">
        <v>0.56999999999999995</v>
      </c>
      <c r="O246" s="1">
        <v>0.02</v>
      </c>
      <c r="P246" s="1">
        <v>98.41</v>
      </c>
      <c r="Q246" s="1">
        <v>0.24</v>
      </c>
      <c r="R246" s="1">
        <v>98.16</v>
      </c>
      <c r="AE246" s="1" t="s">
        <v>483</v>
      </c>
    </row>
    <row r="247" spans="1:31" x14ac:dyDescent="0.3">
      <c r="A247" s="1" t="s">
        <v>484</v>
      </c>
      <c r="B247" s="1">
        <v>36.229999999999997</v>
      </c>
      <c r="C247" s="1">
        <v>7.42</v>
      </c>
      <c r="D247" s="1">
        <v>14.59</v>
      </c>
      <c r="F247" s="1">
        <v>13.36</v>
      </c>
      <c r="G247" s="1">
        <v>0.13</v>
      </c>
      <c r="H247" s="1">
        <v>0.47</v>
      </c>
      <c r="I247" s="1">
        <v>15.44</v>
      </c>
      <c r="K247" s="1">
        <v>1.63</v>
      </c>
      <c r="L247" s="1">
        <v>0.4</v>
      </c>
      <c r="M247" s="1">
        <v>9.6199999999999992</v>
      </c>
      <c r="N247" s="1">
        <v>0.63</v>
      </c>
      <c r="O247" s="1">
        <v>0.02</v>
      </c>
      <c r="P247" s="1">
        <v>99.94</v>
      </c>
      <c r="Q247" s="1">
        <v>0.27</v>
      </c>
      <c r="R247" s="1">
        <v>99.67</v>
      </c>
      <c r="AE247" s="1" t="s">
        <v>485</v>
      </c>
    </row>
    <row r="248" spans="1:31" x14ac:dyDescent="0.3">
      <c r="A248" s="1" t="s">
        <v>486</v>
      </c>
      <c r="B248" s="1">
        <v>50.88</v>
      </c>
      <c r="C248" s="1">
        <v>1.4</v>
      </c>
      <c r="D248" s="1">
        <v>3.28</v>
      </c>
      <c r="E248" s="1">
        <v>0.01</v>
      </c>
      <c r="F248" s="1">
        <v>14.43</v>
      </c>
      <c r="G248" s="1">
        <v>21.03</v>
      </c>
      <c r="H248" s="1">
        <v>0.32</v>
      </c>
      <c r="I248" s="1">
        <v>7.67</v>
      </c>
      <c r="J248" s="1">
        <v>-0.02</v>
      </c>
      <c r="K248" s="1">
        <v>-0.02</v>
      </c>
      <c r="L248" s="1">
        <v>0.65</v>
      </c>
      <c r="N248" s="1">
        <v>0.05</v>
      </c>
      <c r="P248" s="1">
        <v>99.73</v>
      </c>
      <c r="Q248" s="1">
        <v>0.02</v>
      </c>
      <c r="R248" s="1">
        <v>99.71</v>
      </c>
      <c r="AE248" s="1" t="s">
        <v>487</v>
      </c>
    </row>
    <row r="249" spans="1:31" x14ac:dyDescent="0.3">
      <c r="A249" s="1" t="s">
        <v>488</v>
      </c>
      <c r="B249" s="1">
        <v>30.53</v>
      </c>
      <c r="C249" s="1">
        <v>35</v>
      </c>
      <c r="D249" s="1">
        <v>1.34</v>
      </c>
      <c r="F249" s="1">
        <v>-0.02</v>
      </c>
      <c r="G249" s="1">
        <v>28.02</v>
      </c>
      <c r="H249" s="1">
        <v>0.05</v>
      </c>
      <c r="I249" s="1">
        <v>1.22</v>
      </c>
      <c r="K249" s="1">
        <v>1.76</v>
      </c>
      <c r="L249" s="1">
        <v>0.06</v>
      </c>
      <c r="M249" s="1">
        <v>0.01</v>
      </c>
      <c r="N249" s="1">
        <v>0.32</v>
      </c>
      <c r="O249" s="1">
        <v>0</v>
      </c>
      <c r="P249" s="1">
        <v>98.31</v>
      </c>
      <c r="Q249" s="1">
        <v>0.14000000000000001</v>
      </c>
      <c r="R249" s="1">
        <v>98.17</v>
      </c>
      <c r="AE249" s="1" t="s">
        <v>489</v>
      </c>
    </row>
    <row r="250" spans="1:31" x14ac:dyDescent="0.3">
      <c r="A250" s="1" t="s">
        <v>490</v>
      </c>
      <c r="B250" s="1">
        <v>52.51</v>
      </c>
      <c r="C250" s="1">
        <v>0.89</v>
      </c>
      <c r="D250" s="1">
        <v>2.13</v>
      </c>
      <c r="E250" s="1">
        <v>-0.01</v>
      </c>
      <c r="F250" s="1">
        <v>14.34</v>
      </c>
      <c r="G250" s="1">
        <v>21.28</v>
      </c>
      <c r="H250" s="1">
        <v>0.51</v>
      </c>
      <c r="I250" s="1">
        <v>7.5</v>
      </c>
      <c r="J250" s="1">
        <v>0</v>
      </c>
      <c r="K250" s="1">
        <v>0</v>
      </c>
      <c r="L250" s="1">
        <v>0.84</v>
      </c>
      <c r="N250" s="1">
        <v>0.01</v>
      </c>
      <c r="P250" s="1">
        <v>100</v>
      </c>
      <c r="Q250" s="1">
        <v>0</v>
      </c>
      <c r="R250" s="1">
        <v>100</v>
      </c>
      <c r="AE250" s="1" t="s">
        <v>491</v>
      </c>
    </row>
    <row r="251" spans="1:31" x14ac:dyDescent="0.3">
      <c r="A251" s="1" t="s">
        <v>492</v>
      </c>
      <c r="B251" s="1">
        <v>54.09</v>
      </c>
      <c r="C251" s="1">
        <v>0.78</v>
      </c>
      <c r="D251" s="1">
        <v>2.2999999999999998</v>
      </c>
      <c r="E251" s="1">
        <v>0</v>
      </c>
      <c r="F251" s="1">
        <v>14.88</v>
      </c>
      <c r="G251" s="1">
        <v>22.36</v>
      </c>
      <c r="H251" s="1">
        <v>0.56999999999999995</v>
      </c>
      <c r="I251" s="1">
        <v>7.11</v>
      </c>
      <c r="J251" s="1">
        <v>0.03</v>
      </c>
      <c r="K251" s="1">
        <v>0</v>
      </c>
      <c r="L251" s="1">
        <v>0.98</v>
      </c>
      <c r="N251" s="1">
        <v>-0.01</v>
      </c>
      <c r="P251" s="1">
        <v>103.1</v>
      </c>
      <c r="Q251" s="1">
        <v>0</v>
      </c>
      <c r="R251" s="1">
        <v>103.1</v>
      </c>
      <c r="AE251" s="1" t="s">
        <v>493</v>
      </c>
    </row>
    <row r="252" spans="1:31" x14ac:dyDescent="0.3">
      <c r="A252" s="1" t="s">
        <v>494</v>
      </c>
      <c r="B252" s="1">
        <v>62.71</v>
      </c>
      <c r="C252" s="1">
        <v>0.24</v>
      </c>
      <c r="D252" s="1">
        <v>0.71</v>
      </c>
      <c r="E252" s="1">
        <v>-0.01</v>
      </c>
      <c r="F252" s="1">
        <v>1.02</v>
      </c>
      <c r="G252" s="1">
        <v>16.05</v>
      </c>
      <c r="H252" s="1">
        <v>1.29</v>
      </c>
      <c r="I252" s="1">
        <v>33.96</v>
      </c>
      <c r="J252" s="1">
        <v>-0.02</v>
      </c>
      <c r="K252" s="1">
        <v>-7.0000000000000007E-2</v>
      </c>
      <c r="L252" s="1">
        <v>6.77</v>
      </c>
      <c r="N252" s="1">
        <v>0.16</v>
      </c>
      <c r="P252" s="1">
        <v>122.92</v>
      </c>
      <c r="Q252" s="1">
        <v>7.0000000000000007E-2</v>
      </c>
      <c r="R252" s="1">
        <v>122.85</v>
      </c>
      <c r="AE252" s="1" t="s">
        <v>495</v>
      </c>
    </row>
    <row r="253" spans="1:31" x14ac:dyDescent="0.3">
      <c r="A253" s="1" t="s">
        <v>496</v>
      </c>
      <c r="B253" s="1">
        <v>52.02</v>
      </c>
      <c r="C253" s="1">
        <v>0.26</v>
      </c>
      <c r="D253" s="1">
        <v>0.56999999999999995</v>
      </c>
      <c r="E253" s="1">
        <v>0</v>
      </c>
      <c r="F253" s="1">
        <v>0.71</v>
      </c>
      <c r="G253" s="1">
        <v>8.14</v>
      </c>
      <c r="H253" s="1">
        <v>0.8</v>
      </c>
      <c r="I253" s="1">
        <v>27.5</v>
      </c>
      <c r="J253" s="1">
        <v>0</v>
      </c>
      <c r="K253" s="1">
        <v>-0.05</v>
      </c>
      <c r="L253" s="1">
        <v>8.4499999999999993</v>
      </c>
      <c r="N253" s="1">
        <v>0.1</v>
      </c>
      <c r="P253" s="1">
        <v>98.53</v>
      </c>
      <c r="Q253" s="1">
        <v>0.04</v>
      </c>
      <c r="R253" s="1">
        <v>98.49</v>
      </c>
      <c r="AE253" s="1" t="s">
        <v>497</v>
      </c>
    </row>
    <row r="254" spans="1:31" x14ac:dyDescent="0.3">
      <c r="A254" s="1" t="s">
        <v>498</v>
      </c>
      <c r="B254" s="1">
        <v>50.65</v>
      </c>
      <c r="C254" s="1">
        <v>0.15</v>
      </c>
      <c r="D254" s="1">
        <v>0.59</v>
      </c>
      <c r="E254" s="1">
        <v>0.01</v>
      </c>
      <c r="F254" s="1">
        <v>0.87</v>
      </c>
      <c r="G254" s="1">
        <v>13.28</v>
      </c>
      <c r="H254" s="1">
        <v>1.0900000000000001</v>
      </c>
      <c r="I254" s="1">
        <v>26.98</v>
      </c>
      <c r="J254" s="1">
        <v>0.01</v>
      </c>
      <c r="K254" s="1">
        <v>-0.1</v>
      </c>
      <c r="L254" s="1">
        <v>5.1100000000000003</v>
      </c>
      <c r="N254" s="1">
        <v>0.21</v>
      </c>
      <c r="P254" s="1">
        <v>98.96</v>
      </c>
      <c r="Q254" s="1">
        <v>0.09</v>
      </c>
      <c r="R254" s="1">
        <v>98.88</v>
      </c>
      <c r="AE254" s="1" t="s">
        <v>499</v>
      </c>
    </row>
    <row r="255" spans="1:31" x14ac:dyDescent="0.3">
      <c r="A255" s="1" t="s">
        <v>500</v>
      </c>
      <c r="B255" s="1">
        <v>52.28</v>
      </c>
      <c r="C255" s="1">
        <v>0.4</v>
      </c>
      <c r="D255" s="1">
        <v>0.79</v>
      </c>
      <c r="E255" s="1">
        <v>0</v>
      </c>
      <c r="F255" s="1">
        <v>0.47</v>
      </c>
      <c r="G255" s="1">
        <v>7.03</v>
      </c>
      <c r="H255" s="1">
        <v>0.59</v>
      </c>
      <c r="I255" s="1">
        <v>27.8</v>
      </c>
      <c r="J255" s="1">
        <v>-0.01</v>
      </c>
      <c r="K255" s="1">
        <v>-0.06</v>
      </c>
      <c r="L255" s="1">
        <v>9.1199999999999992</v>
      </c>
      <c r="N255" s="1">
        <v>0.13</v>
      </c>
      <c r="P255" s="1">
        <v>98.61</v>
      </c>
      <c r="Q255" s="1">
        <v>0.06</v>
      </c>
      <c r="R255" s="1">
        <v>98.55</v>
      </c>
      <c r="AE255" s="1" t="s">
        <v>501</v>
      </c>
    </row>
    <row r="256" spans="1:31" x14ac:dyDescent="0.3">
      <c r="A256" s="1" t="s">
        <v>502</v>
      </c>
      <c r="B256" s="1">
        <v>51.37</v>
      </c>
      <c r="C256" s="1">
        <v>0.2</v>
      </c>
      <c r="D256" s="1">
        <v>0.36</v>
      </c>
      <c r="E256" s="1">
        <v>0.01</v>
      </c>
      <c r="F256" s="1">
        <v>0.75</v>
      </c>
      <c r="G256" s="1">
        <v>11.09</v>
      </c>
      <c r="H256" s="1">
        <v>0.99</v>
      </c>
      <c r="I256" s="1">
        <v>27.1</v>
      </c>
      <c r="J256" s="1">
        <v>-0.03</v>
      </c>
      <c r="K256" s="1">
        <v>-0.06</v>
      </c>
      <c r="L256" s="1">
        <v>6.48</v>
      </c>
      <c r="N256" s="1">
        <v>0.12</v>
      </c>
      <c r="P256" s="1">
        <v>98.49</v>
      </c>
      <c r="Q256" s="1">
        <v>0.05</v>
      </c>
      <c r="R256" s="1">
        <v>98.43</v>
      </c>
      <c r="AE256" s="1" t="s">
        <v>503</v>
      </c>
    </row>
    <row r="257" spans="1:31" x14ac:dyDescent="0.3">
      <c r="A257" s="1" t="s">
        <v>504</v>
      </c>
      <c r="B257" s="1">
        <v>53.32</v>
      </c>
      <c r="C257" s="1">
        <v>0.21</v>
      </c>
      <c r="D257" s="1">
        <v>1.26</v>
      </c>
      <c r="E257" s="1">
        <v>0</v>
      </c>
      <c r="F257" s="1">
        <v>0.18</v>
      </c>
      <c r="G257" s="1">
        <v>2.63</v>
      </c>
      <c r="H257" s="1">
        <v>0.36</v>
      </c>
      <c r="I257" s="1">
        <v>28.96</v>
      </c>
      <c r="J257" s="1">
        <v>0.04</v>
      </c>
      <c r="K257" s="1">
        <v>-7.0000000000000007E-2</v>
      </c>
      <c r="L257" s="1">
        <v>11.88</v>
      </c>
      <c r="N257" s="1">
        <v>0.15</v>
      </c>
      <c r="P257" s="1">
        <v>99.01</v>
      </c>
      <c r="Q257" s="1">
        <v>0.06</v>
      </c>
      <c r="R257" s="1">
        <v>98.95</v>
      </c>
      <c r="AE257" s="1" t="s">
        <v>505</v>
      </c>
    </row>
    <row r="258" spans="1:31" x14ac:dyDescent="0.3">
      <c r="A258" s="1" t="s">
        <v>506</v>
      </c>
      <c r="B258" s="1">
        <v>49.67</v>
      </c>
      <c r="C258" s="1">
        <v>0.16</v>
      </c>
      <c r="D258" s="1">
        <v>1.33</v>
      </c>
      <c r="E258" s="1">
        <v>0</v>
      </c>
      <c r="F258" s="1">
        <v>2.27</v>
      </c>
      <c r="G258" s="1">
        <v>18.100000000000001</v>
      </c>
      <c r="H258" s="1">
        <v>1.4</v>
      </c>
      <c r="I258" s="1">
        <v>24.71</v>
      </c>
      <c r="J258" s="1">
        <v>-0.01</v>
      </c>
      <c r="K258" s="1">
        <v>-0.04</v>
      </c>
      <c r="L258" s="1">
        <v>2</v>
      </c>
      <c r="N258" s="1">
        <v>0.09</v>
      </c>
      <c r="P258" s="1">
        <v>99.73</v>
      </c>
      <c r="Q258" s="1">
        <v>0.04</v>
      </c>
      <c r="R258" s="1">
        <v>99.69</v>
      </c>
      <c r="AE258" s="1" t="s">
        <v>507</v>
      </c>
    </row>
    <row r="259" spans="1:31" x14ac:dyDescent="0.3">
      <c r="A259" s="1" t="s">
        <v>508</v>
      </c>
      <c r="B259" s="1">
        <v>52.12</v>
      </c>
      <c r="C259" s="1">
        <v>0.38</v>
      </c>
      <c r="D259" s="1">
        <v>1</v>
      </c>
      <c r="E259" s="1">
        <v>0.01</v>
      </c>
      <c r="F259" s="1">
        <v>0.43</v>
      </c>
      <c r="G259" s="1">
        <v>5.88</v>
      </c>
      <c r="H259" s="1">
        <v>0.56999999999999995</v>
      </c>
      <c r="I259" s="1">
        <v>28.07</v>
      </c>
      <c r="J259" s="1">
        <v>0.01</v>
      </c>
      <c r="K259" s="1">
        <v>-0.06</v>
      </c>
      <c r="L259" s="1">
        <v>9.85</v>
      </c>
      <c r="N259" s="1">
        <v>0.13</v>
      </c>
      <c r="P259" s="1">
        <v>98.45</v>
      </c>
      <c r="Q259" s="1">
        <v>0.06</v>
      </c>
      <c r="R259" s="1">
        <v>98.39</v>
      </c>
      <c r="AE259" s="1" t="s">
        <v>509</v>
      </c>
    </row>
    <row r="260" spans="1:31" x14ac:dyDescent="0.3">
      <c r="A260" s="1" t="s">
        <v>510</v>
      </c>
      <c r="B260" s="1">
        <v>53.22</v>
      </c>
      <c r="C260" s="1">
        <v>0.22</v>
      </c>
      <c r="D260" s="1">
        <v>0.88</v>
      </c>
      <c r="E260" s="1">
        <v>-0.01</v>
      </c>
      <c r="F260" s="1">
        <v>0.16</v>
      </c>
      <c r="G260" s="1">
        <v>2.74</v>
      </c>
      <c r="H260" s="1">
        <v>0.71</v>
      </c>
      <c r="I260" s="1">
        <v>27.37</v>
      </c>
      <c r="J260" s="1">
        <v>0.01</v>
      </c>
      <c r="K260" s="1">
        <v>-0.05</v>
      </c>
      <c r="L260" s="1">
        <v>11.8</v>
      </c>
      <c r="N260" s="1">
        <v>0.11</v>
      </c>
      <c r="P260" s="1">
        <v>97.23</v>
      </c>
      <c r="Q260" s="1">
        <v>0.05</v>
      </c>
      <c r="R260" s="1">
        <v>97.18</v>
      </c>
      <c r="AE260" s="1" t="s">
        <v>511</v>
      </c>
    </row>
    <row r="261" spans="1:31" x14ac:dyDescent="0.3">
      <c r="A261" s="1" t="s">
        <v>512</v>
      </c>
      <c r="B261" s="1">
        <v>47.07</v>
      </c>
      <c r="C261" s="1">
        <v>0.86</v>
      </c>
      <c r="D261" s="1">
        <v>2.81</v>
      </c>
      <c r="F261" s="1">
        <v>0.94</v>
      </c>
      <c r="G261" s="1">
        <v>1.99</v>
      </c>
      <c r="H261" s="1">
        <v>1.43</v>
      </c>
      <c r="I261" s="1">
        <v>35.32</v>
      </c>
      <c r="K261" s="1">
        <v>1.04</v>
      </c>
      <c r="L261" s="1">
        <v>7.7</v>
      </c>
      <c r="M261" s="1">
        <v>1.67</v>
      </c>
      <c r="N261" s="1">
        <v>1.67</v>
      </c>
      <c r="O261" s="1">
        <v>0</v>
      </c>
      <c r="P261" s="1">
        <v>102.51</v>
      </c>
      <c r="Q261" s="1">
        <v>0.7</v>
      </c>
      <c r="R261" s="1">
        <v>101.81</v>
      </c>
      <c r="AE261" s="1" t="s">
        <v>513</v>
      </c>
    </row>
    <row r="262" spans="1:31" x14ac:dyDescent="0.3">
      <c r="A262" s="1" t="s">
        <v>514</v>
      </c>
      <c r="B262" s="1">
        <v>52.05</v>
      </c>
      <c r="C262" s="1">
        <v>0.18</v>
      </c>
      <c r="D262" s="1">
        <v>0.51</v>
      </c>
      <c r="E262" s="1">
        <v>0</v>
      </c>
      <c r="F262" s="1">
        <v>0.3</v>
      </c>
      <c r="G262" s="1">
        <v>4.4000000000000004</v>
      </c>
      <c r="H262" s="1">
        <v>0.8</v>
      </c>
      <c r="I262" s="1">
        <v>26.64</v>
      </c>
      <c r="J262" s="1">
        <v>0</v>
      </c>
      <c r="K262" s="1">
        <v>-0.04</v>
      </c>
      <c r="L262" s="1">
        <v>10.71</v>
      </c>
      <c r="N262" s="1">
        <v>0.09</v>
      </c>
      <c r="P262" s="1">
        <v>95.68</v>
      </c>
      <c r="Q262" s="1">
        <v>0.04</v>
      </c>
      <c r="R262" s="1">
        <v>95.64</v>
      </c>
      <c r="AE262" s="1" t="s">
        <v>515</v>
      </c>
    </row>
    <row r="263" spans="1:31" x14ac:dyDescent="0.3">
      <c r="A263" s="1" t="s">
        <v>516</v>
      </c>
      <c r="B263" s="1">
        <v>39.5</v>
      </c>
      <c r="C263" s="1">
        <v>3.12</v>
      </c>
      <c r="D263" s="1">
        <v>1.73</v>
      </c>
      <c r="E263" s="1">
        <v>0</v>
      </c>
      <c r="F263" s="1">
        <v>0.11</v>
      </c>
      <c r="G263" s="1">
        <v>0.42</v>
      </c>
      <c r="H263" s="1">
        <v>1.59</v>
      </c>
      <c r="I263" s="1">
        <v>45.76</v>
      </c>
      <c r="J263" s="1">
        <v>0</v>
      </c>
      <c r="K263" s="1">
        <v>-0.1</v>
      </c>
      <c r="L263" s="1">
        <v>7.07</v>
      </c>
      <c r="N263" s="1">
        <v>0.21</v>
      </c>
      <c r="P263" s="1">
        <v>99.51</v>
      </c>
      <c r="Q263" s="1">
        <v>0.09</v>
      </c>
      <c r="R263" s="1">
        <v>99.43</v>
      </c>
      <c r="AE263" s="1" t="s">
        <v>517</v>
      </c>
    </row>
    <row r="264" spans="1:31" x14ac:dyDescent="0.3">
      <c r="A264" s="1" t="s">
        <v>518</v>
      </c>
      <c r="B264" s="1">
        <v>50.55</v>
      </c>
      <c r="C264" s="1">
        <v>0.2</v>
      </c>
      <c r="D264" s="1">
        <v>0.69</v>
      </c>
      <c r="E264" s="1">
        <v>0</v>
      </c>
      <c r="F264" s="1">
        <v>1.1000000000000001</v>
      </c>
      <c r="G264" s="1">
        <v>13.81</v>
      </c>
      <c r="H264" s="1">
        <v>1.21</v>
      </c>
      <c r="I264" s="1">
        <v>26.37</v>
      </c>
      <c r="J264" s="1">
        <v>0.01</v>
      </c>
      <c r="K264" s="1">
        <v>-0.04</v>
      </c>
      <c r="L264" s="1">
        <v>4.8</v>
      </c>
      <c r="N264" s="1">
        <v>0.09</v>
      </c>
      <c r="P264" s="1">
        <v>98.81</v>
      </c>
      <c r="Q264" s="1">
        <v>0.04</v>
      </c>
      <c r="R264" s="1">
        <v>98.78</v>
      </c>
      <c r="AE264" s="1" t="s">
        <v>519</v>
      </c>
    </row>
    <row r="265" spans="1:31" x14ac:dyDescent="0.3">
      <c r="A265" s="1" t="s">
        <v>520</v>
      </c>
      <c r="B265" s="1">
        <v>52.96</v>
      </c>
      <c r="C265" s="1">
        <v>0.63</v>
      </c>
      <c r="D265" s="1">
        <v>0.31</v>
      </c>
      <c r="E265" s="1">
        <v>0.01</v>
      </c>
      <c r="F265" s="1">
        <v>0.38</v>
      </c>
      <c r="G265" s="1">
        <v>0.24</v>
      </c>
      <c r="H265" s="1">
        <v>0.16</v>
      </c>
      <c r="I265" s="1">
        <v>30.46</v>
      </c>
      <c r="J265" s="1">
        <v>0</v>
      </c>
      <c r="K265" s="1">
        <v>-7.0000000000000007E-2</v>
      </c>
      <c r="L265" s="1">
        <v>13.21</v>
      </c>
      <c r="N265" s="1">
        <v>0.15</v>
      </c>
      <c r="P265" s="1">
        <v>98.51</v>
      </c>
      <c r="Q265" s="1">
        <v>0.06</v>
      </c>
      <c r="R265" s="1">
        <v>98.45</v>
      </c>
      <c r="AE265" s="1" t="s">
        <v>521</v>
      </c>
    </row>
    <row r="266" spans="1:31" x14ac:dyDescent="0.3">
      <c r="A266" s="1" t="s">
        <v>522</v>
      </c>
      <c r="B266" s="1">
        <v>52.84</v>
      </c>
      <c r="C266" s="1">
        <v>1.0900000000000001</v>
      </c>
      <c r="D266" s="1">
        <v>0.39</v>
      </c>
      <c r="E266" s="1">
        <v>0.01</v>
      </c>
      <c r="F266" s="1">
        <v>1.79</v>
      </c>
      <c r="G266" s="1">
        <v>4.6500000000000004</v>
      </c>
      <c r="H266" s="1">
        <v>1.3</v>
      </c>
      <c r="I266" s="1">
        <v>27.29</v>
      </c>
      <c r="J266" s="1">
        <v>-0.01</v>
      </c>
      <c r="K266" s="1">
        <v>-0.04</v>
      </c>
      <c r="L266" s="1">
        <v>9.67</v>
      </c>
      <c r="N266" s="1">
        <v>0.08</v>
      </c>
      <c r="P266" s="1">
        <v>99.11</v>
      </c>
      <c r="Q266" s="1">
        <v>0.03</v>
      </c>
      <c r="R266" s="1">
        <v>99.08</v>
      </c>
      <c r="AE266" s="1" t="s">
        <v>523</v>
      </c>
    </row>
    <row r="267" spans="1:31" x14ac:dyDescent="0.3">
      <c r="A267" s="1" t="s">
        <v>524</v>
      </c>
      <c r="B267" s="1">
        <v>53.38</v>
      </c>
      <c r="C267" s="1">
        <v>0.56000000000000005</v>
      </c>
      <c r="D267" s="1">
        <v>0.18</v>
      </c>
      <c r="E267" s="1">
        <v>0</v>
      </c>
      <c r="F267" s="1">
        <v>3.49</v>
      </c>
      <c r="G267" s="1">
        <v>4.8600000000000003</v>
      </c>
      <c r="H267" s="1">
        <v>0.93</v>
      </c>
      <c r="I267" s="1">
        <v>25.6</v>
      </c>
      <c r="J267" s="1">
        <v>0.03</v>
      </c>
      <c r="K267" s="1">
        <v>-0.05</v>
      </c>
      <c r="L267" s="1">
        <v>10.210000000000001</v>
      </c>
      <c r="N267" s="1">
        <v>0.1</v>
      </c>
      <c r="P267" s="1">
        <v>99.34</v>
      </c>
      <c r="Q267" s="1">
        <v>0.04</v>
      </c>
      <c r="R267" s="1">
        <v>99.3</v>
      </c>
      <c r="AE267" s="1" t="s">
        <v>525</v>
      </c>
    </row>
    <row r="268" spans="1:31" x14ac:dyDescent="0.3">
      <c r="A268" s="1" t="s">
        <v>526</v>
      </c>
      <c r="B268" s="1">
        <v>52.76</v>
      </c>
      <c r="C268" s="1">
        <v>0.35</v>
      </c>
      <c r="D268" s="1">
        <v>0.15</v>
      </c>
      <c r="E268" s="1">
        <v>0.01</v>
      </c>
      <c r="F268" s="1">
        <v>4.63</v>
      </c>
      <c r="G268" s="1">
        <v>8.9700000000000006</v>
      </c>
      <c r="H268" s="1">
        <v>2.09</v>
      </c>
      <c r="I268" s="1">
        <v>23.2</v>
      </c>
      <c r="J268" s="1">
        <v>0</v>
      </c>
      <c r="K268" s="1">
        <v>-0.01</v>
      </c>
      <c r="L268" s="1">
        <v>7.24</v>
      </c>
      <c r="N268" s="1">
        <v>0.03</v>
      </c>
      <c r="P268" s="1">
        <v>99.43</v>
      </c>
      <c r="Q268" s="1">
        <v>0.01</v>
      </c>
      <c r="R268" s="1">
        <v>99.42</v>
      </c>
      <c r="AE268" s="1" t="s">
        <v>527</v>
      </c>
    </row>
    <row r="269" spans="1:31" x14ac:dyDescent="0.3">
      <c r="A269" s="1" t="s">
        <v>528</v>
      </c>
      <c r="B269" s="1">
        <v>53.88</v>
      </c>
      <c r="C269" s="1">
        <v>1.75</v>
      </c>
      <c r="D269" s="1">
        <v>1.1000000000000001</v>
      </c>
      <c r="E269" s="1">
        <v>-0.01</v>
      </c>
      <c r="F269" s="1">
        <v>14.7</v>
      </c>
      <c r="G269" s="1">
        <v>5.25</v>
      </c>
      <c r="H269" s="1">
        <v>1.49</v>
      </c>
      <c r="I269" s="1">
        <v>13.28</v>
      </c>
      <c r="J269" s="1">
        <v>-0.01</v>
      </c>
      <c r="K269" s="1">
        <v>-1.1100000000000001</v>
      </c>
      <c r="L269" s="1">
        <v>5.96</v>
      </c>
      <c r="N269" s="1">
        <v>2.34</v>
      </c>
      <c r="P269" s="1">
        <v>99.74</v>
      </c>
      <c r="Q269" s="1">
        <v>0.98</v>
      </c>
      <c r="R269" s="1">
        <v>98.76</v>
      </c>
      <c r="AE269" s="1" t="s">
        <v>529</v>
      </c>
    </row>
    <row r="270" spans="1:31" x14ac:dyDescent="0.3">
      <c r="A270" s="1" t="s">
        <v>530</v>
      </c>
      <c r="B270" s="1">
        <v>53.55</v>
      </c>
      <c r="C270" s="1">
        <v>2.11</v>
      </c>
      <c r="D270" s="1">
        <v>0.89</v>
      </c>
      <c r="E270" s="1">
        <v>-0.01</v>
      </c>
      <c r="F270" s="1">
        <v>12.9</v>
      </c>
      <c r="G270" s="1">
        <v>4.47</v>
      </c>
      <c r="H270" s="1">
        <v>1.58</v>
      </c>
      <c r="I270" s="1">
        <v>15.34</v>
      </c>
      <c r="J270" s="1">
        <v>-0.01</v>
      </c>
      <c r="K270" s="1">
        <v>-0.87</v>
      </c>
      <c r="L270" s="1">
        <v>6.37</v>
      </c>
      <c r="N270" s="1">
        <v>1.82</v>
      </c>
      <c r="P270" s="1">
        <v>99.04</v>
      </c>
      <c r="Q270" s="1">
        <v>0.77</v>
      </c>
      <c r="R270" s="1">
        <v>98.27</v>
      </c>
      <c r="AE270" s="1" t="s">
        <v>531</v>
      </c>
    </row>
    <row r="271" spans="1:31" x14ac:dyDescent="0.3">
      <c r="A271" s="1" t="s">
        <v>532</v>
      </c>
      <c r="B271" s="1">
        <v>52.77</v>
      </c>
      <c r="C271" s="1">
        <v>1.19</v>
      </c>
      <c r="D271" s="1">
        <v>0.15</v>
      </c>
      <c r="E271" s="1">
        <v>0</v>
      </c>
      <c r="F271" s="1">
        <v>0.63</v>
      </c>
      <c r="G271" s="1">
        <v>1.4</v>
      </c>
      <c r="H271" s="1">
        <v>0.65</v>
      </c>
      <c r="I271" s="1">
        <v>29.9</v>
      </c>
      <c r="J271" s="1">
        <v>0.02</v>
      </c>
      <c r="K271" s="1">
        <v>-0.06</v>
      </c>
      <c r="L271" s="1">
        <v>12.11</v>
      </c>
      <c r="N271" s="1">
        <v>0.13</v>
      </c>
      <c r="P271" s="1">
        <v>98.95</v>
      </c>
      <c r="Q271" s="1">
        <v>0.05</v>
      </c>
      <c r="R271" s="1">
        <v>98.9</v>
      </c>
      <c r="AE271" s="1" t="s">
        <v>533</v>
      </c>
    </row>
    <row r="272" spans="1:31" x14ac:dyDescent="0.3">
      <c r="A272" s="1" t="s">
        <v>534</v>
      </c>
      <c r="B272" s="1">
        <v>52.36</v>
      </c>
      <c r="C272" s="1">
        <v>1.21</v>
      </c>
      <c r="D272" s="1">
        <v>0.16</v>
      </c>
      <c r="E272" s="1">
        <v>0</v>
      </c>
      <c r="F272" s="1">
        <v>1.32</v>
      </c>
      <c r="G272" s="1">
        <v>4.07</v>
      </c>
      <c r="H272" s="1">
        <v>1.1100000000000001</v>
      </c>
      <c r="I272" s="1">
        <v>27.99</v>
      </c>
      <c r="J272" s="1">
        <v>0</v>
      </c>
      <c r="K272" s="1">
        <v>-0.04</v>
      </c>
      <c r="L272" s="1">
        <v>10.43</v>
      </c>
      <c r="N272" s="1">
        <v>0.09</v>
      </c>
      <c r="P272" s="1">
        <v>98.73</v>
      </c>
      <c r="Q272" s="1">
        <v>0.04</v>
      </c>
      <c r="R272" s="1">
        <v>98.7</v>
      </c>
      <c r="AE272" s="1" t="s">
        <v>535</v>
      </c>
    </row>
    <row r="273" spans="1:31" x14ac:dyDescent="0.3">
      <c r="A273" s="1" t="s">
        <v>536</v>
      </c>
      <c r="B273" s="1">
        <v>52.59</v>
      </c>
      <c r="C273" s="1">
        <v>1.4</v>
      </c>
      <c r="D273" s="1">
        <v>0.61</v>
      </c>
      <c r="E273" s="1">
        <v>0</v>
      </c>
      <c r="F273" s="1">
        <v>0.73</v>
      </c>
      <c r="G273" s="1">
        <v>3.84</v>
      </c>
      <c r="H273" s="1">
        <v>0.66</v>
      </c>
      <c r="I273" s="1">
        <v>26.84</v>
      </c>
      <c r="J273" s="1">
        <v>0.06</v>
      </c>
      <c r="K273" s="1">
        <v>-0.06</v>
      </c>
      <c r="L273" s="1">
        <v>11.76</v>
      </c>
      <c r="N273" s="1">
        <v>0.14000000000000001</v>
      </c>
      <c r="P273" s="1">
        <v>98.64</v>
      </c>
      <c r="Q273" s="1">
        <v>0.06</v>
      </c>
      <c r="R273" s="1">
        <v>98.58</v>
      </c>
      <c r="AE273" s="1" t="s">
        <v>537</v>
      </c>
    </row>
    <row r="274" spans="1:31" x14ac:dyDescent="0.3">
      <c r="A274" s="1" t="s">
        <v>538</v>
      </c>
      <c r="B274" s="1">
        <v>52.69</v>
      </c>
      <c r="C274" s="1">
        <v>1.26</v>
      </c>
      <c r="D274" s="1">
        <v>0.56999999999999995</v>
      </c>
      <c r="E274" s="1">
        <v>0</v>
      </c>
      <c r="F274" s="1">
        <v>0.75</v>
      </c>
      <c r="G274" s="1">
        <v>3.84</v>
      </c>
      <c r="H274" s="1">
        <v>0.67</v>
      </c>
      <c r="I274" s="1">
        <v>26.36</v>
      </c>
      <c r="J274" s="1">
        <v>0.01</v>
      </c>
      <c r="K274" s="1">
        <v>-0.05</v>
      </c>
      <c r="L274" s="1">
        <v>11.2</v>
      </c>
      <c r="N274" s="1">
        <v>0.1</v>
      </c>
      <c r="P274" s="1">
        <v>97.47</v>
      </c>
      <c r="Q274" s="1">
        <v>0.04</v>
      </c>
      <c r="R274" s="1">
        <v>97.42</v>
      </c>
      <c r="AE274" s="1" t="s">
        <v>539</v>
      </c>
    </row>
    <row r="275" spans="1:31" x14ac:dyDescent="0.3">
      <c r="A275" s="1" t="s">
        <v>540</v>
      </c>
      <c r="B275" s="1">
        <v>51.88</v>
      </c>
      <c r="C275" s="1">
        <v>0.92</v>
      </c>
      <c r="D275" s="1">
        <v>1.2</v>
      </c>
      <c r="E275" s="1">
        <v>0</v>
      </c>
      <c r="F275" s="1">
        <v>4.26</v>
      </c>
      <c r="G275" s="1">
        <v>1.5</v>
      </c>
      <c r="H275" s="1">
        <v>1.87</v>
      </c>
      <c r="I275" s="1">
        <v>26.31</v>
      </c>
      <c r="J275" s="1">
        <v>0.03</v>
      </c>
      <c r="K275" s="1">
        <v>-0.64</v>
      </c>
      <c r="L275" s="1">
        <v>8.43</v>
      </c>
      <c r="N275" s="1">
        <v>1.35</v>
      </c>
      <c r="P275" s="1">
        <v>97.76</v>
      </c>
      <c r="Q275" s="1">
        <v>0.56999999999999995</v>
      </c>
      <c r="R275" s="1">
        <v>97.19</v>
      </c>
      <c r="AE275" s="1" t="s">
        <v>541</v>
      </c>
    </row>
    <row r="276" spans="1:31" x14ac:dyDescent="0.3">
      <c r="A276" s="1" t="s">
        <v>542</v>
      </c>
      <c r="B276" s="1">
        <v>52.29</v>
      </c>
      <c r="C276" s="1">
        <v>0.68</v>
      </c>
      <c r="D276" s="1">
        <v>1.1499999999999999</v>
      </c>
      <c r="E276" s="1">
        <v>-0.01</v>
      </c>
      <c r="F276" s="1">
        <v>5.0999999999999996</v>
      </c>
      <c r="G276" s="1">
        <v>3.37</v>
      </c>
      <c r="H276" s="1">
        <v>1.95</v>
      </c>
      <c r="I276" s="1">
        <v>24.61</v>
      </c>
      <c r="J276" s="1">
        <v>0.01</v>
      </c>
      <c r="K276" s="1">
        <v>-0.56999999999999995</v>
      </c>
      <c r="L276" s="1">
        <v>7.86</v>
      </c>
      <c r="N276" s="1">
        <v>1.21</v>
      </c>
      <c r="P276" s="1">
        <v>98.22</v>
      </c>
      <c r="Q276" s="1">
        <v>0.51</v>
      </c>
      <c r="R276" s="1">
        <v>97.71</v>
      </c>
      <c r="AE276" s="1" t="s">
        <v>543</v>
      </c>
    </row>
    <row r="277" spans="1:31" x14ac:dyDescent="0.3">
      <c r="A277" s="1" t="s">
        <v>544</v>
      </c>
      <c r="B277" s="1">
        <v>53.03</v>
      </c>
      <c r="C277" s="1">
        <v>0.64</v>
      </c>
      <c r="D277" s="1">
        <v>0.75</v>
      </c>
      <c r="E277" s="1">
        <v>-0.01</v>
      </c>
      <c r="F277" s="1">
        <v>0.66</v>
      </c>
      <c r="G277" s="1">
        <v>3.26</v>
      </c>
      <c r="H277" s="1">
        <v>0.48</v>
      </c>
      <c r="I277" s="1">
        <v>27.87</v>
      </c>
      <c r="J277" s="1">
        <v>0.01</v>
      </c>
      <c r="K277" s="1">
        <v>-0.06</v>
      </c>
      <c r="L277" s="1">
        <v>11.67</v>
      </c>
      <c r="N277" s="1">
        <v>0.13</v>
      </c>
      <c r="P277" s="1">
        <v>98.51</v>
      </c>
      <c r="Q277" s="1">
        <v>0.06</v>
      </c>
      <c r="R277" s="1">
        <v>98.45</v>
      </c>
      <c r="AE277" s="1" t="s">
        <v>545</v>
      </c>
    </row>
    <row r="278" spans="1:31" x14ac:dyDescent="0.3">
      <c r="A278" s="1" t="s">
        <v>546</v>
      </c>
      <c r="B278" s="1">
        <v>66.819999999999993</v>
      </c>
      <c r="C278" s="1">
        <v>0.25</v>
      </c>
      <c r="D278" s="1">
        <v>15.72</v>
      </c>
      <c r="E278" s="1">
        <v>0</v>
      </c>
      <c r="F278" s="1">
        <v>0.01</v>
      </c>
      <c r="G278" s="1">
        <v>0.12</v>
      </c>
      <c r="H278" s="1">
        <v>0.06</v>
      </c>
      <c r="I278" s="1">
        <v>2.41</v>
      </c>
      <c r="J278" s="1">
        <v>0.01</v>
      </c>
      <c r="K278" s="1">
        <v>-0.01</v>
      </c>
      <c r="L278" s="1">
        <v>1.92</v>
      </c>
      <c r="N278" s="1">
        <v>0.03</v>
      </c>
      <c r="P278" s="1">
        <v>87.35</v>
      </c>
      <c r="Q278" s="1">
        <v>0.01</v>
      </c>
      <c r="R278" s="1">
        <v>87.34</v>
      </c>
      <c r="AE278" s="1" t="s">
        <v>547</v>
      </c>
    </row>
    <row r="279" spans="1:31" x14ac:dyDescent="0.3">
      <c r="A279" s="1" t="s">
        <v>548</v>
      </c>
      <c r="B279" s="1">
        <v>52.78</v>
      </c>
      <c r="C279" s="1">
        <v>0.73</v>
      </c>
      <c r="D279" s="1">
        <v>0.71</v>
      </c>
      <c r="E279" s="1">
        <v>0</v>
      </c>
      <c r="F279" s="1">
        <v>2.0699999999999998</v>
      </c>
      <c r="G279" s="1">
        <v>8.2899999999999991</v>
      </c>
      <c r="H279" s="1">
        <v>0.9</v>
      </c>
      <c r="I279" s="1">
        <v>25.28</v>
      </c>
      <c r="J279" s="1">
        <v>-0.04</v>
      </c>
      <c r="K279" s="1">
        <v>-0.05</v>
      </c>
      <c r="L279" s="1">
        <v>8.4700000000000006</v>
      </c>
      <c r="N279" s="1">
        <v>0.11</v>
      </c>
      <c r="P279" s="1">
        <v>99.35</v>
      </c>
      <c r="Q279" s="1">
        <v>0.05</v>
      </c>
      <c r="R279" s="1">
        <v>99.31</v>
      </c>
      <c r="AE279" s="1" t="s">
        <v>549</v>
      </c>
    </row>
    <row r="280" spans="1:31" x14ac:dyDescent="0.3">
      <c r="A280" s="1" t="s">
        <v>550</v>
      </c>
      <c r="B280" s="1">
        <v>61.02</v>
      </c>
      <c r="C280" s="1">
        <v>0.22</v>
      </c>
      <c r="D280" s="1">
        <v>0.21</v>
      </c>
      <c r="E280" s="1">
        <v>-0.12</v>
      </c>
      <c r="F280" s="1">
        <v>-0.03</v>
      </c>
      <c r="G280" s="1">
        <v>9.6300000000000008</v>
      </c>
      <c r="H280" s="1">
        <v>1.88</v>
      </c>
      <c r="I280" s="1">
        <v>3.42</v>
      </c>
      <c r="J280" s="1">
        <v>0.09</v>
      </c>
      <c r="K280" s="1">
        <v>-0.03</v>
      </c>
      <c r="L280" s="1">
        <v>5.13</v>
      </c>
      <c r="N280" s="1">
        <v>7.0000000000000007E-2</v>
      </c>
      <c r="P280" s="1">
        <v>81.66</v>
      </c>
      <c r="Q280" s="1">
        <v>0.03</v>
      </c>
      <c r="R280" s="1">
        <v>81.63</v>
      </c>
      <c r="AE280" s="1" t="s">
        <v>551</v>
      </c>
    </row>
    <row r="281" spans="1:31" x14ac:dyDescent="0.3">
      <c r="A281" s="1" t="s">
        <v>115</v>
      </c>
      <c r="B281" s="1">
        <v>38.78</v>
      </c>
      <c r="C281" s="1">
        <v>4.22</v>
      </c>
      <c r="D281" s="1">
        <v>15.8</v>
      </c>
      <c r="F281" s="1">
        <v>14.07</v>
      </c>
      <c r="G281" s="1">
        <v>12.26</v>
      </c>
      <c r="H281" s="1">
        <v>0.08</v>
      </c>
      <c r="I281" s="1">
        <v>8.43</v>
      </c>
      <c r="K281" s="1">
        <v>1.85</v>
      </c>
      <c r="L281" s="1">
        <v>2.2799999999999998</v>
      </c>
      <c r="M281" s="1">
        <v>1.27</v>
      </c>
      <c r="N281" s="1">
        <v>0.36</v>
      </c>
      <c r="O281" s="1">
        <v>0.02</v>
      </c>
      <c r="P281" s="1">
        <v>99.41</v>
      </c>
      <c r="Q281" s="1">
        <v>0.16</v>
      </c>
      <c r="R281" s="1">
        <v>99.26</v>
      </c>
      <c r="AE281" s="1" t="s">
        <v>552</v>
      </c>
    </row>
    <row r="282" spans="1:31" x14ac:dyDescent="0.3">
      <c r="A282" s="1" t="s">
        <v>117</v>
      </c>
      <c r="B282" s="1">
        <v>39.04</v>
      </c>
      <c r="C282" s="1">
        <v>4.1900000000000004</v>
      </c>
      <c r="D282" s="1">
        <v>15.47</v>
      </c>
      <c r="F282" s="1">
        <v>13.97</v>
      </c>
      <c r="G282" s="1">
        <v>12.2</v>
      </c>
      <c r="H282" s="1">
        <v>0.08</v>
      </c>
      <c r="I282" s="1">
        <v>8.4</v>
      </c>
      <c r="K282" s="1">
        <v>1.84</v>
      </c>
      <c r="L282" s="1">
        <v>2.3199999999999998</v>
      </c>
      <c r="M282" s="1">
        <v>1.27</v>
      </c>
      <c r="N282" s="1">
        <v>0.37</v>
      </c>
      <c r="O282" s="1">
        <v>0.03</v>
      </c>
      <c r="P282" s="1">
        <v>99.18</v>
      </c>
      <c r="Q282" s="1">
        <v>0.16</v>
      </c>
      <c r="R282" s="1">
        <v>99.02</v>
      </c>
      <c r="AE282" s="1" t="s">
        <v>553</v>
      </c>
    </row>
    <row r="283" spans="1:31" x14ac:dyDescent="0.3">
      <c r="A283" s="1" t="s">
        <v>119</v>
      </c>
      <c r="B283" s="1">
        <v>49.74</v>
      </c>
      <c r="C283" s="1">
        <v>5.97</v>
      </c>
      <c r="D283" s="1">
        <v>18.329999999999998</v>
      </c>
      <c r="F283" s="1">
        <v>15.84</v>
      </c>
      <c r="G283" s="1">
        <v>12.66</v>
      </c>
      <c r="H283" s="1">
        <v>0.12</v>
      </c>
      <c r="I283" s="1">
        <v>13.5</v>
      </c>
      <c r="K283" s="1">
        <v>2.33</v>
      </c>
      <c r="L283" s="1">
        <v>3.18</v>
      </c>
      <c r="M283" s="1">
        <v>2.63</v>
      </c>
      <c r="N283" s="1">
        <v>0.39</v>
      </c>
      <c r="O283" s="1">
        <v>0.04</v>
      </c>
      <c r="P283" s="1">
        <v>124.72</v>
      </c>
      <c r="Q283" s="1">
        <v>0.17</v>
      </c>
      <c r="R283" s="1">
        <v>124.55</v>
      </c>
      <c r="AE283" s="1" t="s">
        <v>554</v>
      </c>
    </row>
    <row r="284" spans="1:31" x14ac:dyDescent="0.3">
      <c r="A284" s="1" t="s">
        <v>121</v>
      </c>
      <c r="B284" s="1">
        <v>40.46</v>
      </c>
      <c r="C284" s="1">
        <v>4.7</v>
      </c>
      <c r="D284" s="1">
        <v>14.84</v>
      </c>
      <c r="F284" s="1">
        <v>12.48</v>
      </c>
      <c r="G284" s="1">
        <v>10.08</v>
      </c>
      <c r="H284" s="1">
        <v>0.09</v>
      </c>
      <c r="I284" s="1">
        <v>10.78</v>
      </c>
      <c r="K284" s="1">
        <v>1.89</v>
      </c>
      <c r="L284" s="1">
        <v>2.61</v>
      </c>
      <c r="M284" s="1">
        <v>2.14</v>
      </c>
      <c r="N284" s="1">
        <v>0.3</v>
      </c>
      <c r="O284" s="1">
        <v>0.03</v>
      </c>
      <c r="P284" s="1">
        <v>100.41</v>
      </c>
      <c r="Q284" s="1">
        <v>0.13</v>
      </c>
      <c r="R284" s="1">
        <v>100.28</v>
      </c>
      <c r="AE284" s="1" t="s">
        <v>555</v>
      </c>
    </row>
    <row r="285" spans="1:31" x14ac:dyDescent="0.3">
      <c r="A285" s="1" t="s">
        <v>556</v>
      </c>
      <c r="B285" s="1">
        <v>55.52</v>
      </c>
      <c r="C285" s="1">
        <v>0.01</v>
      </c>
      <c r="D285" s="1">
        <v>0</v>
      </c>
      <c r="E285" s="1">
        <v>0.01</v>
      </c>
      <c r="F285" s="1">
        <v>18.45</v>
      </c>
      <c r="G285" s="1">
        <v>24.73</v>
      </c>
      <c r="H285" s="1">
        <v>0</v>
      </c>
      <c r="I285" s="1">
        <v>0.08</v>
      </c>
      <c r="J285" s="1">
        <v>0.02</v>
      </c>
      <c r="K285" s="1">
        <v>-0.02</v>
      </c>
      <c r="L285" s="1">
        <v>0</v>
      </c>
      <c r="N285" s="1">
        <v>0.04</v>
      </c>
      <c r="P285" s="1">
        <v>98.86</v>
      </c>
      <c r="Q285" s="1">
        <v>0.02</v>
      </c>
      <c r="R285" s="1">
        <v>98.84</v>
      </c>
      <c r="AE285" s="1" t="s">
        <v>557</v>
      </c>
    </row>
    <row r="286" spans="1:31" x14ac:dyDescent="0.3">
      <c r="A286" s="1" t="s">
        <v>558</v>
      </c>
      <c r="B286" s="1">
        <v>55.51</v>
      </c>
      <c r="C286" s="1">
        <v>0.01</v>
      </c>
      <c r="D286" s="1">
        <v>0.01</v>
      </c>
      <c r="E286" s="1">
        <v>0.01</v>
      </c>
      <c r="F286" s="1">
        <v>18.350000000000001</v>
      </c>
      <c r="G286" s="1">
        <v>24.78</v>
      </c>
      <c r="H286" s="1">
        <v>0.04</v>
      </c>
      <c r="I286" s="1">
        <v>0.06</v>
      </c>
      <c r="J286" s="1">
        <v>0</v>
      </c>
      <c r="K286" s="1">
        <v>0</v>
      </c>
      <c r="L286" s="1">
        <v>0.02</v>
      </c>
      <c r="N286" s="1">
        <v>0</v>
      </c>
      <c r="P286" s="1">
        <v>98.82</v>
      </c>
      <c r="Q286" s="1">
        <v>0</v>
      </c>
      <c r="R286" s="1">
        <v>98.82</v>
      </c>
      <c r="AE286" s="1" t="s">
        <v>559</v>
      </c>
    </row>
    <row r="288" spans="1:31" x14ac:dyDescent="0.3">
      <c r="A288" s="1" t="s">
        <v>16</v>
      </c>
      <c r="B288" s="1" t="s">
        <v>0</v>
      </c>
      <c r="C288" s="1" t="s">
        <v>1</v>
      </c>
      <c r="D288" s="1" t="s">
        <v>2</v>
      </c>
      <c r="E288" s="1" t="s">
        <v>3</v>
      </c>
      <c r="F288" s="1" t="s">
        <v>4</v>
      </c>
      <c r="G288" s="1" t="s">
        <v>5</v>
      </c>
      <c r="H288" s="1" t="s">
        <v>6</v>
      </c>
      <c r="I288" s="1" t="s">
        <v>9</v>
      </c>
      <c r="J288" s="1" t="s">
        <v>10</v>
      </c>
      <c r="K288" s="1" t="s">
        <v>11</v>
      </c>
      <c r="L288" s="1" t="s">
        <v>12</v>
      </c>
      <c r="M288" s="1" t="s">
        <v>13</v>
      </c>
      <c r="N288" s="1" t="s">
        <v>14</v>
      </c>
      <c r="O288" s="1" t="s">
        <v>15</v>
      </c>
      <c r="P288" s="1" t="s">
        <v>14</v>
      </c>
      <c r="AE288" s="1" t="s">
        <v>17</v>
      </c>
    </row>
    <row r="289" spans="1:31" x14ac:dyDescent="0.3">
      <c r="A289" s="1" t="s">
        <v>19</v>
      </c>
      <c r="B289" s="1">
        <v>39.22</v>
      </c>
      <c r="C289" s="1">
        <v>4.3099999999999996</v>
      </c>
      <c r="D289" s="1">
        <v>15.72</v>
      </c>
      <c r="E289" s="1">
        <v>14.18</v>
      </c>
      <c r="F289" s="1">
        <v>12.7</v>
      </c>
      <c r="G289" s="1">
        <v>0.11</v>
      </c>
      <c r="H289" s="1">
        <v>8.67</v>
      </c>
      <c r="I289" s="1">
        <v>1.89</v>
      </c>
      <c r="J289" s="1">
        <v>2.3199999999999998</v>
      </c>
      <c r="K289" s="1">
        <v>1.32</v>
      </c>
      <c r="L289" s="1">
        <v>0.34</v>
      </c>
      <c r="M289" s="1">
        <v>0.02</v>
      </c>
      <c r="N289" s="1">
        <v>100.8</v>
      </c>
      <c r="O289" s="1">
        <v>0.15</v>
      </c>
      <c r="P289" s="1">
        <v>100.66</v>
      </c>
      <c r="AE289" s="1" t="s">
        <v>887</v>
      </c>
    </row>
    <row r="290" spans="1:31" x14ac:dyDescent="0.3">
      <c r="A290" s="1" t="s">
        <v>21</v>
      </c>
      <c r="B290" s="1">
        <v>38.99</v>
      </c>
      <c r="C290" s="1">
        <v>4.3499999999999996</v>
      </c>
      <c r="D290" s="1">
        <v>15.81</v>
      </c>
      <c r="E290" s="1">
        <v>13.95</v>
      </c>
      <c r="F290" s="1">
        <v>12.78</v>
      </c>
      <c r="G290" s="1">
        <v>0.12</v>
      </c>
      <c r="H290" s="1">
        <v>8.6999999999999993</v>
      </c>
      <c r="I290" s="1">
        <v>1.9</v>
      </c>
      <c r="J290" s="1">
        <v>2.2599999999999998</v>
      </c>
      <c r="K290" s="1">
        <v>1.34</v>
      </c>
      <c r="L290" s="1">
        <v>0.28999999999999998</v>
      </c>
      <c r="M290" s="1">
        <v>0.02</v>
      </c>
      <c r="N290" s="1">
        <v>100.51</v>
      </c>
      <c r="O290" s="1">
        <v>0.13</v>
      </c>
      <c r="P290" s="1">
        <v>100.39</v>
      </c>
      <c r="AE290" s="1" t="s">
        <v>888</v>
      </c>
    </row>
    <row r="291" spans="1:31" x14ac:dyDescent="0.3">
      <c r="A291" s="1" t="s">
        <v>115</v>
      </c>
      <c r="B291" s="1">
        <v>39.25</v>
      </c>
      <c r="C291" s="1">
        <v>4.2699999999999996</v>
      </c>
      <c r="D291" s="1">
        <v>15.84</v>
      </c>
      <c r="E291" s="1">
        <v>14.05</v>
      </c>
      <c r="F291" s="1">
        <v>12.5</v>
      </c>
      <c r="G291" s="1">
        <v>0.08</v>
      </c>
      <c r="H291" s="1">
        <v>8.64</v>
      </c>
      <c r="I291" s="1">
        <v>1.91</v>
      </c>
      <c r="J291" s="1">
        <v>2.23</v>
      </c>
      <c r="K291" s="1">
        <v>1.3</v>
      </c>
      <c r="L291" s="1">
        <v>0.28000000000000003</v>
      </c>
      <c r="M291" s="1">
        <v>0.02</v>
      </c>
      <c r="N291" s="1">
        <v>100.38</v>
      </c>
      <c r="O291" s="1">
        <v>0.12</v>
      </c>
      <c r="P291" s="1">
        <v>100.25</v>
      </c>
      <c r="AE291" s="1" t="s">
        <v>889</v>
      </c>
    </row>
    <row r="292" spans="1:31" x14ac:dyDescent="0.3">
      <c r="A292" s="1" t="s">
        <v>117</v>
      </c>
      <c r="B292" s="1">
        <v>39.25</v>
      </c>
      <c r="C292" s="1">
        <v>4.33</v>
      </c>
      <c r="D292" s="1">
        <v>15.81</v>
      </c>
      <c r="E292" s="1">
        <v>14.12</v>
      </c>
      <c r="F292" s="1">
        <v>12.56</v>
      </c>
      <c r="G292" s="1">
        <v>0.12</v>
      </c>
      <c r="H292" s="1">
        <v>8.66</v>
      </c>
      <c r="I292" s="1">
        <v>1.88</v>
      </c>
      <c r="J292" s="1">
        <v>2.29</v>
      </c>
      <c r="K292" s="1">
        <v>1.32</v>
      </c>
      <c r="L292" s="1">
        <v>0.34</v>
      </c>
      <c r="M292" s="1">
        <v>0.02</v>
      </c>
      <c r="N292" s="1">
        <v>100.69</v>
      </c>
      <c r="O292" s="1">
        <v>0.15</v>
      </c>
      <c r="P292" s="1">
        <v>100.54</v>
      </c>
      <c r="AE292" s="1" t="s">
        <v>890</v>
      </c>
    </row>
    <row r="293" spans="1:31" x14ac:dyDescent="0.3">
      <c r="A293" s="1" t="s">
        <v>19</v>
      </c>
      <c r="B293" s="1">
        <v>38.81</v>
      </c>
      <c r="C293" s="1">
        <v>4.32</v>
      </c>
      <c r="D293" s="1">
        <v>15.86</v>
      </c>
      <c r="E293" s="1">
        <v>14.08</v>
      </c>
      <c r="F293" s="1">
        <v>12.65</v>
      </c>
      <c r="G293" s="1">
        <v>0.08</v>
      </c>
      <c r="H293" s="1">
        <v>8.77</v>
      </c>
      <c r="I293" s="1">
        <v>1.91</v>
      </c>
      <c r="J293" s="1">
        <v>2.31</v>
      </c>
      <c r="K293" s="1">
        <v>1.31</v>
      </c>
      <c r="L293" s="1">
        <v>0.27</v>
      </c>
      <c r="M293" s="1">
        <v>0.02</v>
      </c>
      <c r="N293" s="1">
        <v>100.39</v>
      </c>
      <c r="O293" s="1">
        <v>0.12</v>
      </c>
      <c r="P293" s="1">
        <v>100.27</v>
      </c>
      <c r="AE293" s="1" t="s">
        <v>891</v>
      </c>
    </row>
    <row r="294" spans="1:31" x14ac:dyDescent="0.3">
      <c r="A294" s="1" t="s">
        <v>21</v>
      </c>
      <c r="B294" s="1">
        <v>39.79</v>
      </c>
      <c r="C294" s="1">
        <v>4.26</v>
      </c>
      <c r="D294" s="1">
        <v>15.8</v>
      </c>
      <c r="E294" s="1">
        <v>14.12</v>
      </c>
      <c r="F294" s="1">
        <v>12.62</v>
      </c>
      <c r="G294" s="1">
        <v>7.0000000000000007E-2</v>
      </c>
      <c r="H294" s="1">
        <v>8.6999999999999993</v>
      </c>
      <c r="I294" s="1">
        <v>1.89</v>
      </c>
      <c r="J294" s="1">
        <v>2.29</v>
      </c>
      <c r="K294" s="1">
        <v>1.33</v>
      </c>
      <c r="L294" s="1">
        <v>0.35</v>
      </c>
      <c r="M294" s="1">
        <v>0.02</v>
      </c>
      <c r="N294" s="1">
        <v>101.25</v>
      </c>
      <c r="O294" s="1">
        <v>0.15</v>
      </c>
      <c r="P294" s="1">
        <v>101.1</v>
      </c>
      <c r="AE294" s="1" t="s">
        <v>892</v>
      </c>
    </row>
    <row r="295" spans="1:31" x14ac:dyDescent="0.3">
      <c r="A295" s="1" t="s">
        <v>115</v>
      </c>
      <c r="B295" s="1">
        <v>39.86</v>
      </c>
      <c r="C295" s="1">
        <v>4.26</v>
      </c>
      <c r="D295" s="1">
        <v>15.7</v>
      </c>
      <c r="E295" s="1">
        <v>14.02</v>
      </c>
      <c r="F295" s="1">
        <v>12.52</v>
      </c>
      <c r="G295" s="1">
        <v>0.08</v>
      </c>
      <c r="H295" s="1">
        <v>8.84</v>
      </c>
      <c r="I295" s="1">
        <v>1.91</v>
      </c>
      <c r="J295" s="1">
        <v>2.2599999999999998</v>
      </c>
      <c r="K295" s="1">
        <v>1.34</v>
      </c>
      <c r="L295" s="1">
        <v>0.3</v>
      </c>
      <c r="M295" s="1">
        <v>0.02</v>
      </c>
      <c r="N295" s="1">
        <v>101.12</v>
      </c>
      <c r="O295" s="1">
        <v>0.13</v>
      </c>
      <c r="P295" s="1">
        <v>100.99</v>
      </c>
      <c r="AE295" s="1" t="s">
        <v>893</v>
      </c>
    </row>
    <row r="296" spans="1:31" x14ac:dyDescent="0.3">
      <c r="A296" s="1" t="s">
        <v>117</v>
      </c>
      <c r="B296" s="1">
        <v>39.81</v>
      </c>
      <c r="C296" s="1">
        <v>4.33</v>
      </c>
      <c r="D296" s="1">
        <v>15.78</v>
      </c>
      <c r="E296" s="1">
        <v>14.06</v>
      </c>
      <c r="F296" s="1">
        <v>12.57</v>
      </c>
      <c r="G296" s="1">
        <v>0.09</v>
      </c>
      <c r="H296" s="1">
        <v>8.66</v>
      </c>
      <c r="I296" s="1">
        <v>1.9</v>
      </c>
      <c r="J296" s="1">
        <v>2.27</v>
      </c>
      <c r="K296" s="1">
        <v>1.32</v>
      </c>
      <c r="L296" s="1">
        <v>0.33</v>
      </c>
      <c r="M296" s="1">
        <v>0.02</v>
      </c>
      <c r="N296" s="1">
        <v>101.14</v>
      </c>
      <c r="O296" s="1">
        <v>0.14000000000000001</v>
      </c>
      <c r="P296" s="1">
        <v>100.99</v>
      </c>
      <c r="AE296" s="1" t="s">
        <v>894</v>
      </c>
    </row>
    <row r="297" spans="1:31" x14ac:dyDescent="0.3">
      <c r="A297" s="1" t="s">
        <v>19</v>
      </c>
      <c r="B297" s="1">
        <v>39.69</v>
      </c>
      <c r="C297" s="1">
        <v>4.3099999999999996</v>
      </c>
      <c r="D297" s="1">
        <v>15.83</v>
      </c>
      <c r="E297" s="1">
        <v>14.22</v>
      </c>
      <c r="F297" s="1">
        <v>12.54</v>
      </c>
      <c r="G297" s="1">
        <v>0.12</v>
      </c>
      <c r="H297" s="1">
        <v>8.52</v>
      </c>
      <c r="I297" s="1">
        <v>1.9</v>
      </c>
      <c r="J297" s="1">
        <v>2.27</v>
      </c>
      <c r="K297" s="1">
        <v>1.3</v>
      </c>
      <c r="L297" s="1">
        <v>0.34</v>
      </c>
      <c r="M297" s="1">
        <v>0.02</v>
      </c>
      <c r="N297" s="1">
        <v>101.06</v>
      </c>
      <c r="O297" s="1">
        <v>0.15</v>
      </c>
      <c r="P297" s="1">
        <v>100.91</v>
      </c>
      <c r="AE297" s="1" t="s">
        <v>895</v>
      </c>
    </row>
    <row r="298" spans="1:31" x14ac:dyDescent="0.3">
      <c r="A298" s="1" t="s">
        <v>21</v>
      </c>
      <c r="B298" s="1">
        <v>39.85</v>
      </c>
      <c r="C298" s="1">
        <v>4.2699999999999996</v>
      </c>
      <c r="D298" s="1">
        <v>16</v>
      </c>
      <c r="E298" s="1">
        <v>14.16</v>
      </c>
      <c r="F298" s="1">
        <v>12.54</v>
      </c>
      <c r="G298" s="1">
        <v>7.0000000000000007E-2</v>
      </c>
      <c r="H298" s="1">
        <v>8.77</v>
      </c>
      <c r="I298" s="1">
        <v>1.92</v>
      </c>
      <c r="J298" s="1">
        <v>2.19</v>
      </c>
      <c r="K298" s="1">
        <v>1.33</v>
      </c>
      <c r="L298" s="1">
        <v>0.3</v>
      </c>
      <c r="M298" s="1">
        <v>0.02</v>
      </c>
      <c r="N298" s="1">
        <v>101.42</v>
      </c>
      <c r="O298" s="1">
        <v>0.13</v>
      </c>
      <c r="P298" s="1">
        <v>101.29</v>
      </c>
      <c r="AE298" s="1" t="s">
        <v>896</v>
      </c>
    </row>
    <row r="299" spans="1:31" x14ac:dyDescent="0.3">
      <c r="A299" s="1" t="s">
        <v>115</v>
      </c>
      <c r="B299" s="1">
        <v>39.700000000000003</v>
      </c>
      <c r="C299" s="1">
        <v>4.26</v>
      </c>
      <c r="D299" s="1">
        <v>16.02</v>
      </c>
      <c r="E299" s="1">
        <v>14.18</v>
      </c>
      <c r="F299" s="1">
        <v>12.3</v>
      </c>
      <c r="G299" s="1">
        <v>0.1</v>
      </c>
      <c r="H299" s="1">
        <v>8.56</v>
      </c>
      <c r="I299" s="1">
        <v>1.9</v>
      </c>
      <c r="J299" s="1">
        <v>2.19</v>
      </c>
      <c r="K299" s="1">
        <v>1.29</v>
      </c>
      <c r="L299" s="1">
        <v>0.34</v>
      </c>
      <c r="M299" s="1">
        <v>0.01</v>
      </c>
      <c r="N299" s="1">
        <v>100.84</v>
      </c>
      <c r="O299" s="1">
        <v>0.15</v>
      </c>
      <c r="P299" s="1">
        <v>100.69</v>
      </c>
      <c r="AE299" s="1" t="s">
        <v>897</v>
      </c>
    </row>
    <row r="300" spans="1:31" x14ac:dyDescent="0.3">
      <c r="A300" s="1" t="s">
        <v>117</v>
      </c>
      <c r="B300" s="1">
        <v>39.53</v>
      </c>
      <c r="C300" s="1">
        <v>4.2</v>
      </c>
      <c r="D300" s="1">
        <v>16.04</v>
      </c>
      <c r="E300" s="1">
        <v>14.08</v>
      </c>
      <c r="F300" s="1">
        <v>12.35</v>
      </c>
      <c r="G300" s="1">
        <v>0.1</v>
      </c>
      <c r="H300" s="1">
        <v>8.69</v>
      </c>
      <c r="I300" s="1">
        <v>1.91</v>
      </c>
      <c r="J300" s="1">
        <v>2.21</v>
      </c>
      <c r="K300" s="1">
        <v>1.3</v>
      </c>
      <c r="L300" s="1">
        <v>0.31</v>
      </c>
      <c r="M300" s="1">
        <v>0.02</v>
      </c>
      <c r="N300" s="1">
        <v>100.72</v>
      </c>
      <c r="O300" s="1">
        <v>0.13</v>
      </c>
      <c r="P300" s="1">
        <v>100.59</v>
      </c>
      <c r="AE300" s="1" t="s">
        <v>898</v>
      </c>
    </row>
    <row r="301" spans="1:31" x14ac:dyDescent="0.3">
      <c r="A301" s="1" t="s">
        <v>19</v>
      </c>
      <c r="B301" s="1">
        <v>39.78</v>
      </c>
      <c r="C301" s="1">
        <v>4.29</v>
      </c>
      <c r="D301" s="1">
        <v>15.84</v>
      </c>
      <c r="E301" s="1">
        <v>14.17</v>
      </c>
      <c r="F301" s="1">
        <v>12.67</v>
      </c>
      <c r="G301" s="1">
        <v>0.1</v>
      </c>
      <c r="H301" s="1">
        <v>8.6199999999999992</v>
      </c>
      <c r="I301" s="1">
        <v>1.9</v>
      </c>
      <c r="J301" s="1">
        <v>2.34</v>
      </c>
      <c r="K301" s="1">
        <v>1.29</v>
      </c>
      <c r="L301" s="1">
        <v>0.34</v>
      </c>
      <c r="M301" s="1">
        <v>0.02</v>
      </c>
      <c r="N301" s="1">
        <v>101.36</v>
      </c>
      <c r="O301" s="1">
        <v>0.15</v>
      </c>
      <c r="P301" s="1">
        <v>101.21</v>
      </c>
      <c r="AE301" s="1" t="s">
        <v>899</v>
      </c>
    </row>
    <row r="302" spans="1:31" x14ac:dyDescent="0.3">
      <c r="A302" s="1" t="s">
        <v>21</v>
      </c>
      <c r="B302" s="1">
        <v>39.200000000000003</v>
      </c>
      <c r="C302" s="1">
        <v>4.28</v>
      </c>
      <c r="D302" s="1">
        <v>15.76</v>
      </c>
      <c r="E302" s="1">
        <v>14.19</v>
      </c>
      <c r="F302" s="1">
        <v>12.6</v>
      </c>
      <c r="G302" s="1">
        <v>0.08</v>
      </c>
      <c r="H302" s="1">
        <v>8.51</v>
      </c>
      <c r="I302" s="1">
        <v>1.88</v>
      </c>
      <c r="J302" s="1">
        <v>2.37</v>
      </c>
      <c r="K302" s="1">
        <v>1.32</v>
      </c>
      <c r="L302" s="1">
        <v>0.33</v>
      </c>
      <c r="M302" s="1">
        <v>0.03</v>
      </c>
      <c r="N302" s="1">
        <v>100.56</v>
      </c>
      <c r="O302" s="1">
        <v>0.15</v>
      </c>
      <c r="P302" s="1">
        <v>100.41</v>
      </c>
      <c r="AE302" s="1" t="s">
        <v>900</v>
      </c>
    </row>
    <row r="303" spans="1:31" x14ac:dyDescent="0.3">
      <c r="A303" s="1" t="s">
        <v>115</v>
      </c>
      <c r="B303" s="1">
        <v>39.1</v>
      </c>
      <c r="C303" s="1">
        <v>4.2699999999999996</v>
      </c>
      <c r="D303" s="1">
        <v>15.7</v>
      </c>
      <c r="E303" s="1">
        <v>14.17</v>
      </c>
      <c r="F303" s="1">
        <v>12.51</v>
      </c>
      <c r="G303" s="1">
        <v>7.0000000000000007E-2</v>
      </c>
      <c r="H303" s="1">
        <v>8.5399999999999991</v>
      </c>
      <c r="I303" s="1">
        <v>1.9</v>
      </c>
      <c r="J303" s="1">
        <v>2.33</v>
      </c>
      <c r="K303" s="1">
        <v>1.31</v>
      </c>
      <c r="L303" s="1">
        <v>0.3</v>
      </c>
      <c r="M303" s="1">
        <v>0.02</v>
      </c>
      <c r="N303" s="1">
        <v>100.22</v>
      </c>
      <c r="O303" s="1">
        <v>0.13</v>
      </c>
      <c r="P303" s="1">
        <v>100.09</v>
      </c>
      <c r="AE303" s="1" t="s">
        <v>901</v>
      </c>
    </row>
    <row r="304" spans="1:31" x14ac:dyDescent="0.3">
      <c r="A304" s="1" t="s">
        <v>117</v>
      </c>
      <c r="B304" s="1">
        <v>39.31</v>
      </c>
      <c r="C304" s="1">
        <v>4.22</v>
      </c>
      <c r="D304" s="1">
        <v>15.69</v>
      </c>
      <c r="E304" s="1">
        <v>14.23</v>
      </c>
      <c r="F304" s="1">
        <v>12.45</v>
      </c>
      <c r="G304" s="1">
        <v>7.0000000000000007E-2</v>
      </c>
      <c r="H304" s="1">
        <v>8.64</v>
      </c>
      <c r="I304" s="1">
        <v>1.89</v>
      </c>
      <c r="J304" s="1">
        <v>2.2999999999999998</v>
      </c>
      <c r="K304" s="1">
        <v>1.33</v>
      </c>
      <c r="L304" s="1">
        <v>0.31</v>
      </c>
      <c r="M304" s="1">
        <v>0.02</v>
      </c>
      <c r="N304" s="1">
        <v>100.45</v>
      </c>
      <c r="O304" s="1">
        <v>0.14000000000000001</v>
      </c>
      <c r="P304" s="1">
        <v>100.32</v>
      </c>
      <c r="AE304" s="1" t="s">
        <v>902</v>
      </c>
    </row>
    <row r="306" spans="1:31" x14ac:dyDescent="0.3">
      <c r="A306" s="1" t="s">
        <v>16</v>
      </c>
      <c r="B306" s="1" t="s">
        <v>0</v>
      </c>
      <c r="C306" s="1" t="s">
        <v>2</v>
      </c>
      <c r="D306" s="1" t="s">
        <v>4</v>
      </c>
      <c r="E306" s="1" t="s">
        <v>6</v>
      </c>
      <c r="F306" s="1" t="s">
        <v>7</v>
      </c>
      <c r="G306" s="1" t="s">
        <v>8</v>
      </c>
      <c r="H306" s="1" t="s">
        <v>10</v>
      </c>
      <c r="I306" s="1" t="s">
        <v>11</v>
      </c>
      <c r="J306" s="1" t="s">
        <v>14</v>
      </c>
      <c r="K306" s="1" t="s">
        <v>14</v>
      </c>
      <c r="AE306" s="1" t="s">
        <v>17</v>
      </c>
    </row>
    <row r="307" spans="1:31" x14ac:dyDescent="0.3">
      <c r="A307" s="1" t="s">
        <v>191</v>
      </c>
      <c r="B307" s="1">
        <v>65.09</v>
      </c>
      <c r="C307" s="1">
        <v>17.010000000000002</v>
      </c>
      <c r="D307" s="1">
        <v>0.04</v>
      </c>
      <c r="E307" s="1">
        <v>1.86</v>
      </c>
      <c r="F307" s="1">
        <v>0.04</v>
      </c>
      <c r="G307" s="1">
        <v>0.08</v>
      </c>
      <c r="H307" s="1">
        <v>0.92</v>
      </c>
      <c r="I307" s="1">
        <v>15.83</v>
      </c>
      <c r="J307" s="1">
        <v>100.87</v>
      </c>
      <c r="K307" s="1">
        <v>100.87</v>
      </c>
      <c r="AE307" s="1" t="s">
        <v>903</v>
      </c>
    </row>
    <row r="308" spans="1:31" x14ac:dyDescent="0.3">
      <c r="A308" s="1" t="s">
        <v>193</v>
      </c>
      <c r="B308" s="1">
        <v>65.12</v>
      </c>
      <c r="C308" s="1">
        <v>16.96</v>
      </c>
      <c r="D308" s="1">
        <v>0.02</v>
      </c>
      <c r="E308" s="1">
        <v>1.79</v>
      </c>
      <c r="F308" s="1">
        <v>0.02</v>
      </c>
      <c r="G308" s="1">
        <v>0.06</v>
      </c>
      <c r="H308" s="1">
        <v>0.96</v>
      </c>
      <c r="I308" s="1">
        <v>15.83</v>
      </c>
      <c r="J308" s="1">
        <v>100.77</v>
      </c>
      <c r="K308" s="1">
        <v>100.77</v>
      </c>
      <c r="AE308" s="1" t="s">
        <v>904</v>
      </c>
    </row>
    <row r="309" spans="1:31" x14ac:dyDescent="0.3">
      <c r="A309" s="1" t="s">
        <v>433</v>
      </c>
      <c r="B309" s="1">
        <v>65.25</v>
      </c>
      <c r="C309" s="1">
        <v>16.87</v>
      </c>
      <c r="D309" s="1">
        <v>0.03</v>
      </c>
      <c r="E309" s="1">
        <v>1.75</v>
      </c>
      <c r="F309" s="1">
        <v>0.03</v>
      </c>
      <c r="G309" s="1">
        <v>0.06</v>
      </c>
      <c r="H309" s="1">
        <v>0.92</v>
      </c>
      <c r="I309" s="1">
        <v>15.82</v>
      </c>
      <c r="J309" s="1">
        <v>100.73</v>
      </c>
      <c r="K309" s="1">
        <v>100.73</v>
      </c>
      <c r="AE309" s="1" t="s">
        <v>905</v>
      </c>
    </row>
    <row r="310" spans="1:31" x14ac:dyDescent="0.3">
      <c r="A310" s="1" t="s">
        <v>435</v>
      </c>
      <c r="B310" s="1">
        <v>65.489999999999995</v>
      </c>
      <c r="C310" s="1">
        <v>17.16</v>
      </c>
      <c r="D310" s="1">
        <v>0.03</v>
      </c>
      <c r="E310" s="1">
        <v>1.8</v>
      </c>
      <c r="F310" s="1">
        <v>0.03</v>
      </c>
      <c r="G310" s="1">
        <v>0.08</v>
      </c>
      <c r="H310" s="1">
        <v>0.91</v>
      </c>
      <c r="I310" s="1">
        <v>15.7</v>
      </c>
      <c r="J310" s="1">
        <v>101.2</v>
      </c>
      <c r="K310" s="1">
        <v>101.2</v>
      </c>
      <c r="AE310" s="1" t="s">
        <v>906</v>
      </c>
    </row>
    <row r="311" spans="1:31" x14ac:dyDescent="0.3">
      <c r="A311" s="1" t="s">
        <v>191</v>
      </c>
      <c r="B311" s="1">
        <v>64.14</v>
      </c>
      <c r="C311" s="1">
        <v>16.489999999999998</v>
      </c>
      <c r="D311" s="1">
        <v>0.04</v>
      </c>
      <c r="E311" s="1">
        <v>1.83</v>
      </c>
      <c r="F311" s="1">
        <v>-0.02</v>
      </c>
      <c r="G311" s="1">
        <v>0.08</v>
      </c>
      <c r="H311" s="1">
        <v>0.9</v>
      </c>
      <c r="I311" s="1">
        <v>15.96</v>
      </c>
      <c r="J311" s="1">
        <v>99.44</v>
      </c>
      <c r="K311" s="1">
        <v>99.44</v>
      </c>
      <c r="AE311" s="1" t="s">
        <v>907</v>
      </c>
    </row>
    <row r="312" spans="1:31" x14ac:dyDescent="0.3">
      <c r="A312" s="1" t="s">
        <v>193</v>
      </c>
      <c r="B312" s="1">
        <v>63.91</v>
      </c>
      <c r="C312" s="1">
        <v>16.43</v>
      </c>
      <c r="D312" s="1">
        <v>0.02</v>
      </c>
      <c r="E312" s="1">
        <v>1.76</v>
      </c>
      <c r="F312" s="1">
        <v>0</v>
      </c>
      <c r="G312" s="1">
        <v>0.05</v>
      </c>
      <c r="H312" s="1">
        <v>0.91</v>
      </c>
      <c r="I312" s="1">
        <v>15.88</v>
      </c>
      <c r="J312" s="1">
        <v>98.96</v>
      </c>
      <c r="K312" s="1">
        <v>98.96</v>
      </c>
      <c r="AE312" s="1" t="s">
        <v>908</v>
      </c>
    </row>
    <row r="313" spans="1:31" x14ac:dyDescent="0.3">
      <c r="A313" s="1" t="s">
        <v>433</v>
      </c>
      <c r="B313" s="1">
        <v>64.25</v>
      </c>
      <c r="C313" s="1">
        <v>16.53</v>
      </c>
      <c r="D313" s="1">
        <v>0.03</v>
      </c>
      <c r="E313" s="1">
        <v>1.87</v>
      </c>
      <c r="F313" s="1">
        <v>-0.03</v>
      </c>
      <c r="G313" s="1">
        <v>0.08</v>
      </c>
      <c r="H313" s="1">
        <v>0.91</v>
      </c>
      <c r="I313" s="1">
        <v>15.94</v>
      </c>
      <c r="J313" s="1">
        <v>99.6</v>
      </c>
      <c r="K313" s="1">
        <v>99.6</v>
      </c>
      <c r="AE313" s="1" t="s">
        <v>909</v>
      </c>
    </row>
    <row r="314" spans="1:31" x14ac:dyDescent="0.3">
      <c r="A314" s="1" t="s">
        <v>435</v>
      </c>
      <c r="B314" s="31">
        <v>64.790000000000006</v>
      </c>
      <c r="C314" s="31">
        <v>16.809999999999999</v>
      </c>
      <c r="D314" s="31">
        <v>0.02</v>
      </c>
      <c r="E314" s="31">
        <v>1.83</v>
      </c>
      <c r="F314" s="31">
        <v>-0.02</v>
      </c>
      <c r="G314" s="31">
        <v>0.05</v>
      </c>
      <c r="H314" s="31">
        <v>0.93</v>
      </c>
      <c r="I314" s="31">
        <v>15.95</v>
      </c>
      <c r="J314" s="31">
        <v>100.38</v>
      </c>
      <c r="K314" s="31">
        <v>100.38</v>
      </c>
      <c r="AE314" s="1" t="s">
        <v>910</v>
      </c>
    </row>
    <row r="315" spans="1:31" x14ac:dyDescent="0.3">
      <c r="A315" s="1" t="s">
        <v>191</v>
      </c>
      <c r="B315" s="1">
        <v>64.42</v>
      </c>
      <c r="C315" s="1">
        <v>16.579999999999998</v>
      </c>
      <c r="D315" s="1">
        <v>0.05</v>
      </c>
      <c r="E315" s="1">
        <v>1.82</v>
      </c>
      <c r="F315" s="1">
        <v>0.01</v>
      </c>
      <c r="G315" s="1">
        <v>7.0000000000000007E-2</v>
      </c>
      <c r="H315" s="1">
        <v>0.9</v>
      </c>
      <c r="I315" s="1">
        <v>15.86</v>
      </c>
      <c r="J315" s="1">
        <v>99.71</v>
      </c>
      <c r="K315" s="1">
        <v>99.71</v>
      </c>
      <c r="AE315" s="1" t="s">
        <v>911</v>
      </c>
    </row>
    <row r="316" spans="1:31" x14ac:dyDescent="0.3">
      <c r="A316" s="1" t="s">
        <v>193</v>
      </c>
      <c r="B316" s="1">
        <v>64.239999999999995</v>
      </c>
      <c r="C316" s="1">
        <v>16.649999999999999</v>
      </c>
      <c r="D316" s="1">
        <v>0.03</v>
      </c>
      <c r="E316" s="1">
        <v>1.8</v>
      </c>
      <c r="F316" s="1">
        <v>0.01</v>
      </c>
      <c r="G316" s="1">
        <v>0.08</v>
      </c>
      <c r="H316" s="1">
        <v>0.88</v>
      </c>
      <c r="I316" s="1">
        <v>15.75</v>
      </c>
      <c r="J316" s="1">
        <v>99.44</v>
      </c>
      <c r="K316" s="1">
        <v>99.44</v>
      </c>
      <c r="AE316" s="1" t="s">
        <v>912</v>
      </c>
    </row>
    <row r="317" spans="1:31" x14ac:dyDescent="0.3">
      <c r="A317" s="1" t="s">
        <v>433</v>
      </c>
      <c r="B317" s="1">
        <v>64.59</v>
      </c>
      <c r="C317" s="1">
        <v>16.95</v>
      </c>
      <c r="D317" s="1">
        <v>0.02</v>
      </c>
      <c r="E317" s="1">
        <v>1.84</v>
      </c>
      <c r="F317" s="1">
        <v>0.02</v>
      </c>
      <c r="G317" s="1">
        <v>0.06</v>
      </c>
      <c r="H317" s="1">
        <v>0.87</v>
      </c>
      <c r="I317" s="1">
        <v>15.74</v>
      </c>
      <c r="J317" s="1">
        <v>100.08</v>
      </c>
      <c r="K317" s="1">
        <v>100.08</v>
      </c>
      <c r="AE317" s="1" t="s">
        <v>913</v>
      </c>
    </row>
    <row r="318" spans="1:31" x14ac:dyDescent="0.3">
      <c r="A318" s="1" t="s">
        <v>435</v>
      </c>
      <c r="B318" s="1">
        <v>64.83</v>
      </c>
      <c r="C318" s="1">
        <v>16.78</v>
      </c>
      <c r="D318" s="1">
        <v>0.01</v>
      </c>
      <c r="E318" s="1">
        <v>1.84</v>
      </c>
      <c r="F318" s="1">
        <v>0</v>
      </c>
      <c r="G318" s="1">
        <v>0.06</v>
      </c>
      <c r="H318" s="1">
        <v>0.87</v>
      </c>
      <c r="I318" s="1">
        <v>15.56</v>
      </c>
      <c r="J318" s="1">
        <v>99.94</v>
      </c>
      <c r="K318" s="1">
        <v>99.94</v>
      </c>
      <c r="AE318" s="1" t="s">
        <v>914</v>
      </c>
    </row>
    <row r="319" spans="1:31" x14ac:dyDescent="0.3">
      <c r="A319" s="1" t="s">
        <v>191</v>
      </c>
      <c r="B319" s="1">
        <v>64.55</v>
      </c>
      <c r="C319" s="1">
        <v>16.760000000000002</v>
      </c>
      <c r="D319" s="1">
        <v>0.02</v>
      </c>
      <c r="E319" s="1">
        <v>1.8</v>
      </c>
      <c r="F319" s="1">
        <v>0.03</v>
      </c>
      <c r="G319" s="1">
        <v>7.0000000000000007E-2</v>
      </c>
      <c r="H319" s="1">
        <v>0.92</v>
      </c>
      <c r="I319" s="1">
        <v>15.47</v>
      </c>
      <c r="J319" s="1">
        <v>99.62</v>
      </c>
      <c r="K319" s="1">
        <v>99.96</v>
      </c>
      <c r="AE319" s="1" t="s">
        <v>915</v>
      </c>
    </row>
    <row r="320" spans="1:31" x14ac:dyDescent="0.3">
      <c r="A320" s="1" t="s">
        <v>193</v>
      </c>
      <c r="B320" s="1">
        <v>64.47</v>
      </c>
      <c r="C320" s="1">
        <v>16.670000000000002</v>
      </c>
      <c r="D320" s="1">
        <v>0.02</v>
      </c>
      <c r="E320" s="1">
        <v>1.76</v>
      </c>
      <c r="F320" s="1">
        <v>0.02</v>
      </c>
      <c r="G320" s="1">
        <v>0.06</v>
      </c>
      <c r="H320" s="1">
        <v>0.91</v>
      </c>
      <c r="I320" s="1">
        <v>15.47</v>
      </c>
      <c r="J320" s="1">
        <v>99.38</v>
      </c>
      <c r="K320" s="1">
        <v>99.72</v>
      </c>
      <c r="AE320" s="1" t="s">
        <v>916</v>
      </c>
    </row>
    <row r="321" spans="1:31" x14ac:dyDescent="0.3">
      <c r="A321" s="1" t="s">
        <v>433</v>
      </c>
      <c r="B321" s="6">
        <v>64.24024124643995</v>
      </c>
      <c r="C321" s="6">
        <v>16.971016920757247</v>
      </c>
      <c r="D321" s="6">
        <v>1.6753224995811694E-2</v>
      </c>
      <c r="E321" s="6">
        <v>1.7758418495560395</v>
      </c>
      <c r="F321" s="6">
        <v>2.5129837493717538E-2</v>
      </c>
      <c r="G321" s="6">
        <v>6.7012899983246776E-2</v>
      </c>
      <c r="H321" s="6">
        <v>0.92142737476964331</v>
      </c>
      <c r="I321" s="6">
        <v>15.639135533590217</v>
      </c>
      <c r="J321" s="1">
        <v>100</v>
      </c>
      <c r="K321" s="1">
        <v>119.38</v>
      </c>
      <c r="AE321" s="1" t="s">
        <v>917</v>
      </c>
    </row>
    <row r="322" spans="1:31" x14ac:dyDescent="0.3">
      <c r="A322" s="1" t="s">
        <v>435</v>
      </c>
      <c r="B322" s="1">
        <v>64.31</v>
      </c>
      <c r="C322" s="1">
        <v>16.73</v>
      </c>
      <c r="D322" s="1">
        <v>0.01</v>
      </c>
      <c r="E322" s="1">
        <v>1.83</v>
      </c>
      <c r="F322" s="1">
        <v>0.02</v>
      </c>
      <c r="G322" s="1">
        <v>0.08</v>
      </c>
      <c r="H322" s="1">
        <v>0.94</v>
      </c>
      <c r="I322" s="1">
        <v>15.42</v>
      </c>
      <c r="J322" s="1">
        <v>99.35</v>
      </c>
      <c r="K322" s="1">
        <v>99.69</v>
      </c>
      <c r="AE322" s="1" t="s">
        <v>918</v>
      </c>
    </row>
    <row r="324" spans="1:31" x14ac:dyDescent="0.3">
      <c r="A324" s="1" t="s">
        <v>585</v>
      </c>
      <c r="B324" s="1">
        <v>64.209999999999994</v>
      </c>
      <c r="C324" s="1">
        <v>18.899999999999999</v>
      </c>
      <c r="D324" s="1">
        <v>0</v>
      </c>
      <c r="E324" s="1">
        <v>0.37</v>
      </c>
      <c r="F324" s="1">
        <v>0.01</v>
      </c>
      <c r="G324" s="1">
        <v>0.01</v>
      </c>
      <c r="H324" s="1">
        <v>1.02</v>
      </c>
      <c r="I324" s="1">
        <v>15.81</v>
      </c>
      <c r="J324" s="1">
        <v>100.32</v>
      </c>
      <c r="K324" s="1">
        <v>0</v>
      </c>
      <c r="L324" s="1">
        <v>100.32</v>
      </c>
      <c r="AE324" s="1" t="s">
        <v>586</v>
      </c>
    </row>
    <row r="325" spans="1:31" x14ac:dyDescent="0.3">
      <c r="A325" s="1" t="s">
        <v>587</v>
      </c>
      <c r="B325" s="1">
        <v>64.42</v>
      </c>
      <c r="C325" s="1">
        <v>18.88</v>
      </c>
      <c r="D325" s="1">
        <v>0</v>
      </c>
      <c r="E325" s="1">
        <v>0.56000000000000005</v>
      </c>
      <c r="F325" s="1">
        <v>0.02</v>
      </c>
      <c r="G325" s="1">
        <v>0.02</v>
      </c>
      <c r="H325" s="1">
        <v>0.49</v>
      </c>
      <c r="I325" s="1">
        <v>16.45</v>
      </c>
      <c r="J325" s="1">
        <v>100.83</v>
      </c>
      <c r="K325" s="1">
        <v>0</v>
      </c>
      <c r="L325" s="1">
        <v>100.83</v>
      </c>
      <c r="AE325" s="1" t="s">
        <v>588</v>
      </c>
    </row>
    <row r="326" spans="1:31" x14ac:dyDescent="0.3">
      <c r="A326" s="1" t="s">
        <v>589</v>
      </c>
      <c r="B326" s="1">
        <v>64.13</v>
      </c>
      <c r="C326" s="1">
        <v>18.8</v>
      </c>
      <c r="D326" s="1">
        <v>0</v>
      </c>
      <c r="E326" s="1">
        <v>0.36</v>
      </c>
      <c r="F326" s="1">
        <v>0.04</v>
      </c>
      <c r="G326" s="1">
        <v>-0.02</v>
      </c>
      <c r="H326" s="1">
        <v>0.76</v>
      </c>
      <c r="I326" s="1">
        <v>16.149999999999999</v>
      </c>
      <c r="J326" s="1">
        <v>100.23</v>
      </c>
      <c r="K326" s="1">
        <v>0</v>
      </c>
      <c r="L326" s="1">
        <v>100.23</v>
      </c>
      <c r="AE326" s="1" t="s">
        <v>590</v>
      </c>
    </row>
    <row r="327" spans="1:31" x14ac:dyDescent="0.3">
      <c r="A327" s="1" t="s">
        <v>591</v>
      </c>
      <c r="B327" s="1">
        <v>64.56</v>
      </c>
      <c r="C327" s="1">
        <v>18.82</v>
      </c>
      <c r="D327" s="1">
        <v>-0.01</v>
      </c>
      <c r="E327" s="1">
        <v>0.23</v>
      </c>
      <c r="F327" s="1">
        <v>0</v>
      </c>
      <c r="G327" s="1">
        <v>0</v>
      </c>
      <c r="H327" s="1">
        <v>1.1000000000000001</v>
      </c>
      <c r="I327" s="1">
        <v>15.59</v>
      </c>
      <c r="J327" s="1">
        <v>100.3</v>
      </c>
      <c r="K327" s="1">
        <v>0</v>
      </c>
      <c r="L327" s="1">
        <v>100.3</v>
      </c>
      <c r="AE327" s="1" t="s">
        <v>592</v>
      </c>
    </row>
    <row r="328" spans="1:31" x14ac:dyDescent="0.3">
      <c r="A328" s="1" t="s">
        <v>593</v>
      </c>
      <c r="B328" s="1">
        <v>63.79</v>
      </c>
      <c r="C328" s="1">
        <v>18.8</v>
      </c>
      <c r="D328" s="1">
        <v>0</v>
      </c>
      <c r="E328" s="1">
        <v>0.15</v>
      </c>
      <c r="F328" s="1">
        <v>0</v>
      </c>
      <c r="G328" s="1">
        <v>-0.01</v>
      </c>
      <c r="H328" s="1">
        <v>0.27</v>
      </c>
      <c r="I328" s="1">
        <v>16.760000000000002</v>
      </c>
      <c r="J328" s="1">
        <v>99.79</v>
      </c>
      <c r="K328" s="1">
        <v>0</v>
      </c>
      <c r="L328" s="1">
        <v>99.79</v>
      </c>
      <c r="AE328" s="1" t="s">
        <v>594</v>
      </c>
    </row>
    <row r="329" spans="1:31" x14ac:dyDescent="0.3">
      <c r="A329" s="1" t="s">
        <v>595</v>
      </c>
      <c r="B329" s="1">
        <v>64.099999999999994</v>
      </c>
      <c r="C329" s="1">
        <v>18.98</v>
      </c>
      <c r="D329" s="1">
        <v>0</v>
      </c>
      <c r="E329" s="1">
        <v>0.16</v>
      </c>
      <c r="F329" s="1">
        <v>0.05</v>
      </c>
      <c r="G329" s="1">
        <v>0.02</v>
      </c>
      <c r="H329" s="1">
        <v>0.94</v>
      </c>
      <c r="I329" s="1">
        <v>15.77</v>
      </c>
      <c r="J329" s="1">
        <v>100.01</v>
      </c>
      <c r="K329" s="1">
        <v>0</v>
      </c>
      <c r="L329" s="1">
        <v>100.01</v>
      </c>
      <c r="AE329" s="1" t="s">
        <v>596</v>
      </c>
    </row>
    <row r="330" spans="1:31" x14ac:dyDescent="0.3">
      <c r="A330" s="1" t="s">
        <v>597</v>
      </c>
      <c r="B330" s="1">
        <v>64.75</v>
      </c>
      <c r="C330" s="1">
        <v>19.010000000000002</v>
      </c>
      <c r="D330" s="1">
        <v>0.01</v>
      </c>
      <c r="E330" s="1">
        <v>0.21</v>
      </c>
      <c r="F330" s="1">
        <v>0.02</v>
      </c>
      <c r="G330" s="1">
        <v>0</v>
      </c>
      <c r="H330" s="1">
        <v>0.67</v>
      </c>
      <c r="I330" s="1">
        <v>15.85</v>
      </c>
      <c r="J330" s="1">
        <v>100.52</v>
      </c>
      <c r="K330" s="1">
        <v>0</v>
      </c>
      <c r="L330" s="1">
        <v>100.52</v>
      </c>
      <c r="AE330" s="1" t="s">
        <v>598</v>
      </c>
    </row>
    <row r="331" spans="1:31" x14ac:dyDescent="0.3">
      <c r="A331" s="1" t="s">
        <v>599</v>
      </c>
      <c r="B331" s="1">
        <v>65.489999999999995</v>
      </c>
      <c r="C331" s="1">
        <v>19.41</v>
      </c>
      <c r="D331" s="1">
        <v>0.02</v>
      </c>
      <c r="E331" s="1">
        <v>0.25</v>
      </c>
      <c r="F331" s="1">
        <v>0.03</v>
      </c>
      <c r="G331" s="1">
        <v>-0.03</v>
      </c>
      <c r="H331" s="1">
        <v>5.64</v>
      </c>
      <c r="I331" s="1">
        <v>8.99</v>
      </c>
      <c r="J331" s="1">
        <v>99.83</v>
      </c>
      <c r="K331" s="1">
        <v>0</v>
      </c>
      <c r="L331" s="1">
        <v>99.83</v>
      </c>
      <c r="AE331" s="1" t="s">
        <v>600</v>
      </c>
    </row>
    <row r="332" spans="1:31" x14ac:dyDescent="0.3">
      <c r="A332" s="1" t="s">
        <v>601</v>
      </c>
      <c r="B332" s="1">
        <v>65.010000000000005</v>
      </c>
      <c r="C332" s="1">
        <v>18.95</v>
      </c>
      <c r="D332" s="1">
        <v>0.01</v>
      </c>
      <c r="E332" s="1">
        <v>0.23</v>
      </c>
      <c r="F332" s="1">
        <v>0.05</v>
      </c>
      <c r="G332" s="1">
        <v>-0.02</v>
      </c>
      <c r="H332" s="1">
        <v>1.61</v>
      </c>
      <c r="I332" s="1">
        <v>14.82</v>
      </c>
      <c r="J332" s="1">
        <v>100.68</v>
      </c>
      <c r="K332" s="1">
        <v>0</v>
      </c>
      <c r="L332" s="1">
        <v>100.68</v>
      </c>
      <c r="AE332" s="1" t="s">
        <v>602</v>
      </c>
    </row>
    <row r="333" spans="1:31" x14ac:dyDescent="0.3">
      <c r="A333" s="1" t="s">
        <v>603</v>
      </c>
      <c r="B333" s="1">
        <v>64.540000000000006</v>
      </c>
      <c r="C333" s="1">
        <v>18.96</v>
      </c>
      <c r="D333" s="1">
        <v>0</v>
      </c>
      <c r="E333" s="1">
        <v>0.2</v>
      </c>
      <c r="F333" s="1">
        <v>0.01</v>
      </c>
      <c r="G333" s="1">
        <v>0.02</v>
      </c>
      <c r="H333" s="1">
        <v>0.95</v>
      </c>
      <c r="I333" s="1">
        <v>15.65</v>
      </c>
      <c r="J333" s="1">
        <v>100.32</v>
      </c>
      <c r="K333" s="1">
        <v>0</v>
      </c>
      <c r="L333" s="1">
        <v>100.32</v>
      </c>
      <c r="AE333" s="1" t="s">
        <v>604</v>
      </c>
    </row>
    <row r="334" spans="1:31" x14ac:dyDescent="0.3">
      <c r="A334" s="1" t="s">
        <v>605</v>
      </c>
      <c r="B334" s="1">
        <v>65.62</v>
      </c>
      <c r="C334" s="1">
        <v>19.239999999999998</v>
      </c>
      <c r="D334" s="1">
        <v>0.01</v>
      </c>
      <c r="E334" s="1">
        <v>0.19</v>
      </c>
      <c r="F334" s="1">
        <v>0.01</v>
      </c>
      <c r="G334" s="1">
        <v>-0.01</v>
      </c>
      <c r="H334" s="1">
        <v>3.64</v>
      </c>
      <c r="I334" s="1">
        <v>11.82</v>
      </c>
      <c r="J334" s="1">
        <v>100.53</v>
      </c>
      <c r="K334" s="1">
        <v>0</v>
      </c>
      <c r="L334" s="1">
        <v>100.53</v>
      </c>
      <c r="AE334" s="1" t="s">
        <v>606</v>
      </c>
    </row>
    <row r="335" spans="1:31" x14ac:dyDescent="0.3">
      <c r="A335" s="1" t="s">
        <v>607</v>
      </c>
      <c r="B335" s="1">
        <v>66.849999999999994</v>
      </c>
      <c r="C335" s="1">
        <v>19.66</v>
      </c>
      <c r="D335" s="1">
        <v>0</v>
      </c>
      <c r="E335" s="1">
        <v>0.28000000000000003</v>
      </c>
      <c r="F335" s="1">
        <v>0.03</v>
      </c>
      <c r="G335" s="1">
        <v>-0.03</v>
      </c>
      <c r="H335" s="1">
        <v>6.84</v>
      </c>
      <c r="I335" s="1">
        <v>7.11</v>
      </c>
      <c r="J335" s="1">
        <v>100.77</v>
      </c>
      <c r="K335" s="1">
        <v>0</v>
      </c>
      <c r="L335" s="1">
        <v>100.77</v>
      </c>
      <c r="AE335" s="1" t="s">
        <v>608</v>
      </c>
    </row>
    <row r="336" spans="1:31" x14ac:dyDescent="0.3">
      <c r="A336" s="1" t="s">
        <v>609</v>
      </c>
      <c r="B336" s="1">
        <v>67.260000000000005</v>
      </c>
      <c r="C336" s="1">
        <v>19.329999999999998</v>
      </c>
      <c r="D336" s="1">
        <v>0.04</v>
      </c>
      <c r="E336" s="1">
        <v>0.34</v>
      </c>
      <c r="F336" s="1">
        <v>0.04</v>
      </c>
      <c r="G336" s="1">
        <v>0.01</v>
      </c>
      <c r="H336" s="1">
        <v>11.51</v>
      </c>
      <c r="I336" s="1">
        <v>0.26</v>
      </c>
      <c r="J336" s="1">
        <v>98.79</v>
      </c>
      <c r="K336" s="1">
        <v>0</v>
      </c>
      <c r="L336" s="1">
        <v>98.79</v>
      </c>
      <c r="AE336" s="1" t="s">
        <v>610</v>
      </c>
    </row>
    <row r="337" spans="1:31" x14ac:dyDescent="0.3">
      <c r="A337" s="1" t="s">
        <v>611</v>
      </c>
      <c r="B337" s="1">
        <v>57.36</v>
      </c>
      <c r="C337" s="1">
        <v>17.579999999999998</v>
      </c>
      <c r="D337" s="1">
        <v>0.3</v>
      </c>
      <c r="E337" s="1">
        <v>0.7</v>
      </c>
      <c r="F337" s="1">
        <v>0.04</v>
      </c>
      <c r="G337" s="1">
        <v>0.04</v>
      </c>
      <c r="H337" s="1">
        <v>0.23</v>
      </c>
      <c r="I337" s="1">
        <v>14.46</v>
      </c>
      <c r="J337" s="1">
        <v>90.71</v>
      </c>
      <c r="K337" s="1">
        <v>0</v>
      </c>
      <c r="L337" s="1">
        <v>90.71</v>
      </c>
      <c r="AE337" s="1" t="s">
        <v>612</v>
      </c>
    </row>
    <row r="338" spans="1:31" x14ac:dyDescent="0.3">
      <c r="A338" s="1" t="s">
        <v>614</v>
      </c>
      <c r="B338" s="1">
        <v>58.42</v>
      </c>
      <c r="C338" s="1">
        <v>17.11</v>
      </c>
      <c r="D338" s="1">
        <v>0.21</v>
      </c>
      <c r="E338" s="1">
        <v>0.26</v>
      </c>
      <c r="F338" s="1">
        <v>0.03</v>
      </c>
      <c r="G338" s="1">
        <v>0.05</v>
      </c>
      <c r="H338" s="1">
        <v>0.32</v>
      </c>
      <c r="I338" s="1">
        <v>15.77</v>
      </c>
      <c r="J338" s="1">
        <v>92.17</v>
      </c>
      <c r="K338" s="1">
        <v>0</v>
      </c>
      <c r="L338" s="1">
        <v>92.17</v>
      </c>
      <c r="AE338" s="1" t="s">
        <v>615</v>
      </c>
    </row>
    <row r="339" spans="1:31" x14ac:dyDescent="0.3">
      <c r="A339" s="1" t="s">
        <v>616</v>
      </c>
      <c r="B339" s="1">
        <v>60.9</v>
      </c>
      <c r="C339" s="1">
        <v>17.96</v>
      </c>
      <c r="D339" s="1">
        <v>0.04</v>
      </c>
      <c r="E339" s="1">
        <v>0.15</v>
      </c>
      <c r="F339" s="1">
        <v>0.03</v>
      </c>
      <c r="G339" s="1">
        <v>0.04</v>
      </c>
      <c r="H339" s="1">
        <v>0.97</v>
      </c>
      <c r="I339" s="1">
        <v>15.04</v>
      </c>
      <c r="J339" s="1">
        <v>95.14</v>
      </c>
      <c r="K339" s="1">
        <v>0</v>
      </c>
      <c r="L339" s="1">
        <v>95.14</v>
      </c>
      <c r="AE339" s="1" t="s">
        <v>617</v>
      </c>
    </row>
    <row r="340" spans="1:31" x14ac:dyDescent="0.3">
      <c r="A340" s="1" t="s">
        <v>618</v>
      </c>
      <c r="B340" s="1">
        <v>63.02</v>
      </c>
      <c r="C340" s="1">
        <v>18.690000000000001</v>
      </c>
      <c r="D340" s="1">
        <v>0.04</v>
      </c>
      <c r="E340" s="1">
        <v>0.18</v>
      </c>
      <c r="F340" s="1">
        <v>0.04</v>
      </c>
      <c r="G340" s="1">
        <v>0.01</v>
      </c>
      <c r="H340" s="1">
        <v>0.48</v>
      </c>
      <c r="I340" s="1">
        <v>16.11</v>
      </c>
      <c r="J340" s="1">
        <v>98.57</v>
      </c>
      <c r="K340" s="1">
        <v>0</v>
      </c>
      <c r="L340" s="1">
        <v>98.57</v>
      </c>
      <c r="AE340" s="1" t="s">
        <v>619</v>
      </c>
    </row>
    <row r="342" spans="1:31" x14ac:dyDescent="0.3">
      <c r="B342" s="1" t="s">
        <v>0</v>
      </c>
      <c r="C342" s="1" t="s">
        <v>1</v>
      </c>
      <c r="D342" s="1" t="s">
        <v>2</v>
      </c>
      <c r="E342" s="1" t="s">
        <v>461</v>
      </c>
      <c r="F342" s="1" t="s">
        <v>3</v>
      </c>
      <c r="G342" s="1" t="s">
        <v>4</v>
      </c>
      <c r="H342" s="1" t="s">
        <v>5</v>
      </c>
      <c r="I342" s="1" t="s">
        <v>6</v>
      </c>
      <c r="J342" s="1" t="s">
        <v>7</v>
      </c>
      <c r="K342" s="1" t="s">
        <v>10</v>
      </c>
      <c r="L342" s="1" t="s">
        <v>12</v>
      </c>
      <c r="M342" s="1" t="s">
        <v>14</v>
      </c>
      <c r="N342" s="1" t="s">
        <v>919</v>
      </c>
      <c r="O342" s="1" t="s">
        <v>14</v>
      </c>
    </row>
    <row r="343" spans="1:31" x14ac:dyDescent="0.3">
      <c r="A343" s="1" t="s">
        <v>620</v>
      </c>
      <c r="B343" s="1">
        <v>47.43</v>
      </c>
      <c r="C343" s="1">
        <v>0.17</v>
      </c>
      <c r="D343" s="1">
        <v>0.56000000000000005</v>
      </c>
      <c r="E343" s="1">
        <v>0.01</v>
      </c>
      <c r="F343" s="1">
        <v>0.16</v>
      </c>
      <c r="G343" s="1">
        <v>2.13</v>
      </c>
      <c r="H343" s="1">
        <v>0.41</v>
      </c>
      <c r="I343" s="1">
        <v>29.27</v>
      </c>
      <c r="J343" s="1">
        <v>-0.01</v>
      </c>
      <c r="K343" s="1">
        <v>12.04</v>
      </c>
      <c r="L343" s="1">
        <v>0.15</v>
      </c>
      <c r="M343" s="1">
        <v>92.33</v>
      </c>
      <c r="N343" s="1">
        <v>0.06</v>
      </c>
      <c r="O343" s="1">
        <v>92.27</v>
      </c>
      <c r="AE343" s="1" t="s">
        <v>621</v>
      </c>
    </row>
    <row r="344" spans="1:31" x14ac:dyDescent="0.3">
      <c r="A344" s="1" t="s">
        <v>622</v>
      </c>
      <c r="B344" s="1">
        <v>47.56</v>
      </c>
      <c r="C344" s="1">
        <v>0.16</v>
      </c>
      <c r="D344" s="1">
        <v>0.55000000000000004</v>
      </c>
      <c r="E344" s="1">
        <v>0</v>
      </c>
      <c r="F344" s="1">
        <v>0.14000000000000001</v>
      </c>
      <c r="G344" s="1">
        <v>2.13</v>
      </c>
      <c r="H344" s="1">
        <v>0.38</v>
      </c>
      <c r="I344" s="1">
        <v>28.87</v>
      </c>
      <c r="J344" s="1">
        <v>0.01</v>
      </c>
      <c r="K344" s="1">
        <v>11.96</v>
      </c>
      <c r="L344" s="1">
        <v>0.12</v>
      </c>
      <c r="M344" s="1">
        <v>91.9</v>
      </c>
      <c r="N344" s="1">
        <v>0.05</v>
      </c>
      <c r="O344" s="1">
        <v>91.85</v>
      </c>
      <c r="AE344" s="1" t="s">
        <v>623</v>
      </c>
    </row>
    <row r="345" spans="1:31" x14ac:dyDescent="0.3">
      <c r="A345" s="1" t="s">
        <v>624</v>
      </c>
      <c r="B345" s="1">
        <v>47.64</v>
      </c>
      <c r="C345" s="1">
        <v>0.4</v>
      </c>
      <c r="D345" s="1">
        <v>0.78</v>
      </c>
      <c r="E345" s="1">
        <v>0.01</v>
      </c>
      <c r="F345" s="1">
        <v>0.15</v>
      </c>
      <c r="G345" s="1">
        <v>1.65</v>
      </c>
      <c r="H345" s="1">
        <v>0.28000000000000003</v>
      </c>
      <c r="I345" s="1">
        <v>29.21</v>
      </c>
      <c r="J345" s="1">
        <v>0.02</v>
      </c>
      <c r="K345" s="1">
        <v>12.35</v>
      </c>
      <c r="L345" s="1">
        <v>0.16</v>
      </c>
      <c r="M345" s="1">
        <v>92.64</v>
      </c>
      <c r="N345" s="1">
        <v>7.0000000000000007E-2</v>
      </c>
      <c r="O345" s="1">
        <v>92.58</v>
      </c>
      <c r="AE345" s="1" t="s">
        <v>625</v>
      </c>
    </row>
    <row r="346" spans="1:31" x14ac:dyDescent="0.3">
      <c r="A346" s="1" t="s">
        <v>626</v>
      </c>
      <c r="B346" s="1">
        <v>48.23</v>
      </c>
      <c r="C346" s="1">
        <v>0.25</v>
      </c>
      <c r="D346" s="1">
        <v>0.79</v>
      </c>
      <c r="E346" s="1">
        <v>0</v>
      </c>
      <c r="F346" s="1">
        <v>0.13</v>
      </c>
      <c r="G346" s="1">
        <v>1.25</v>
      </c>
      <c r="H346" s="1">
        <v>0.27</v>
      </c>
      <c r="I346" s="1">
        <v>29.64</v>
      </c>
      <c r="J346" s="1">
        <v>0.02</v>
      </c>
      <c r="K346" s="1">
        <v>12.57</v>
      </c>
      <c r="L346" s="1">
        <v>0.15</v>
      </c>
      <c r="M346" s="1">
        <v>93.3</v>
      </c>
      <c r="N346" s="1">
        <v>0.06</v>
      </c>
      <c r="O346" s="1">
        <v>93.23</v>
      </c>
      <c r="AE346" s="1" t="s">
        <v>627</v>
      </c>
    </row>
    <row r="347" spans="1:31" x14ac:dyDescent="0.3">
      <c r="A347" s="1" t="s">
        <v>628</v>
      </c>
      <c r="B347" s="1">
        <v>47.9</v>
      </c>
      <c r="C347" s="1">
        <v>0.19</v>
      </c>
      <c r="D347" s="1">
        <v>0.85</v>
      </c>
      <c r="E347" s="1">
        <v>0.01</v>
      </c>
      <c r="F347" s="1">
        <v>0.13</v>
      </c>
      <c r="G347" s="1">
        <v>0.8</v>
      </c>
      <c r="H347" s="1">
        <v>0.24</v>
      </c>
      <c r="I347" s="1">
        <v>29.77</v>
      </c>
      <c r="J347" s="1">
        <v>-0.01</v>
      </c>
      <c r="K347" s="1">
        <v>12.78</v>
      </c>
      <c r="L347" s="1">
        <v>0.14000000000000001</v>
      </c>
      <c r="M347" s="1">
        <v>92.81</v>
      </c>
      <c r="N347" s="1">
        <v>0.06</v>
      </c>
      <c r="O347" s="1">
        <v>92.75</v>
      </c>
      <c r="AE347" s="1" t="s">
        <v>629</v>
      </c>
    </row>
    <row r="348" spans="1:31" x14ac:dyDescent="0.3">
      <c r="A348" s="1" t="s">
        <v>630</v>
      </c>
      <c r="B348" s="1">
        <v>47.68</v>
      </c>
      <c r="C348" s="1">
        <v>0.54</v>
      </c>
      <c r="D348" s="1">
        <v>0.94</v>
      </c>
      <c r="E348" s="1">
        <v>0.01</v>
      </c>
      <c r="F348" s="1">
        <v>0.13</v>
      </c>
      <c r="G348" s="1">
        <v>1.37</v>
      </c>
      <c r="H348" s="1">
        <v>0.27</v>
      </c>
      <c r="I348" s="1">
        <v>28.61</v>
      </c>
      <c r="J348" s="1">
        <v>-0.01</v>
      </c>
      <c r="K348" s="1">
        <v>12.46</v>
      </c>
      <c r="L348" s="1">
        <v>0.14000000000000001</v>
      </c>
      <c r="M348" s="1">
        <v>92.14</v>
      </c>
      <c r="N348" s="1">
        <v>0.06</v>
      </c>
      <c r="O348" s="1">
        <v>92.08</v>
      </c>
      <c r="AE348" s="1" t="s">
        <v>631</v>
      </c>
    </row>
    <row r="350" spans="1:31" s="17" customFormat="1" x14ac:dyDescent="0.3">
      <c r="A350" s="17" t="s">
        <v>16</v>
      </c>
      <c r="B350" s="17" t="s">
        <v>0</v>
      </c>
      <c r="C350" s="17" t="s">
        <v>633</v>
      </c>
      <c r="D350" s="17" t="s">
        <v>634</v>
      </c>
      <c r="E350" s="17" t="s">
        <v>635</v>
      </c>
      <c r="F350" s="17" t="s">
        <v>636</v>
      </c>
      <c r="G350" s="17" t="s">
        <v>637</v>
      </c>
      <c r="H350" s="17" t="s">
        <v>638</v>
      </c>
      <c r="I350" s="17" t="s">
        <v>639</v>
      </c>
      <c r="J350" s="17" t="s">
        <v>640</v>
      </c>
      <c r="K350" s="17" t="s">
        <v>4</v>
      </c>
      <c r="L350" s="17" t="s">
        <v>5</v>
      </c>
      <c r="M350" s="17" t="s">
        <v>6</v>
      </c>
      <c r="N350" s="17" t="s">
        <v>8</v>
      </c>
      <c r="O350" s="17" t="s">
        <v>10</v>
      </c>
      <c r="P350" s="17" t="s">
        <v>11</v>
      </c>
      <c r="Q350" s="17" t="s">
        <v>12</v>
      </c>
      <c r="R350" s="17" t="s">
        <v>14</v>
      </c>
      <c r="S350"/>
      <c r="AE350" s="17" t="s">
        <v>17</v>
      </c>
    </row>
    <row r="351" spans="1:31" s="17" customFormat="1" x14ac:dyDescent="0.3">
      <c r="A351" s="17" t="s">
        <v>641</v>
      </c>
      <c r="B351" s="17">
        <v>39.93</v>
      </c>
      <c r="C351" s="17">
        <v>20.11</v>
      </c>
      <c r="D351" s="17">
        <v>0.06</v>
      </c>
      <c r="E351" s="17">
        <v>0.04</v>
      </c>
      <c r="F351" s="17">
        <v>1.29</v>
      </c>
      <c r="G351" s="17">
        <v>2.4500000000000002</v>
      </c>
      <c r="H351" s="17">
        <v>0.53</v>
      </c>
      <c r="I351" s="17">
        <v>0.25</v>
      </c>
      <c r="J351" s="17">
        <v>0.27</v>
      </c>
      <c r="K351" s="17">
        <v>6.04</v>
      </c>
      <c r="L351" s="17">
        <v>0.93</v>
      </c>
      <c r="M351" s="17">
        <v>1.57</v>
      </c>
      <c r="N351" s="17">
        <v>0.1</v>
      </c>
      <c r="O351" s="17">
        <v>2.23</v>
      </c>
      <c r="P351" s="17">
        <v>0.87</v>
      </c>
      <c r="Q351" s="17">
        <v>0.3</v>
      </c>
      <c r="R351" s="17">
        <v>76.97</v>
      </c>
      <c r="S351"/>
      <c r="AE351" s="17" t="s">
        <v>920</v>
      </c>
    </row>
    <row r="352" spans="1:31" s="17" customFormat="1" x14ac:dyDescent="0.3">
      <c r="A352" s="17" t="s">
        <v>643</v>
      </c>
      <c r="B352" s="17">
        <v>28.38</v>
      </c>
      <c r="C352" s="17">
        <v>31.3</v>
      </c>
      <c r="D352" s="17">
        <v>0.36</v>
      </c>
      <c r="E352" s="17">
        <v>0.32</v>
      </c>
      <c r="F352" s="17">
        <v>0.06</v>
      </c>
      <c r="G352" s="17">
        <v>0.16</v>
      </c>
      <c r="H352" s="17">
        <v>0.19</v>
      </c>
      <c r="I352" s="17">
        <v>0.05</v>
      </c>
      <c r="J352" s="17">
        <v>0.08</v>
      </c>
      <c r="K352" s="17">
        <v>1.45</v>
      </c>
      <c r="L352" s="17">
        <v>0.12</v>
      </c>
      <c r="M352" s="17">
        <v>1.47</v>
      </c>
      <c r="N352" s="17">
        <v>0</v>
      </c>
      <c r="O352" s="17">
        <v>4.41</v>
      </c>
      <c r="P352" s="17">
        <v>0.03</v>
      </c>
      <c r="Q352" s="17">
        <v>0.42</v>
      </c>
      <c r="R352" s="17">
        <v>68.78</v>
      </c>
      <c r="S352"/>
      <c r="AE352" s="17" t="s">
        <v>921</v>
      </c>
    </row>
    <row r="353" spans="1:34" s="17" customFormat="1" x14ac:dyDescent="0.3">
      <c r="A353" s="17" t="s">
        <v>645</v>
      </c>
      <c r="B353" s="23">
        <v>28.59</v>
      </c>
      <c r="C353" s="23">
        <v>24.62</v>
      </c>
      <c r="D353" s="23">
        <v>0.42</v>
      </c>
      <c r="E353" s="23">
        <v>0.16</v>
      </c>
      <c r="F353" s="23">
        <v>0.06</v>
      </c>
      <c r="G353" s="23">
        <v>0.15</v>
      </c>
      <c r="H353" s="23">
        <v>0.18</v>
      </c>
      <c r="I353" s="23">
        <v>0.08</v>
      </c>
      <c r="J353" s="23">
        <v>0.05</v>
      </c>
      <c r="K353" s="23">
        <v>1.38</v>
      </c>
      <c r="L353" s="23">
        <v>0.11</v>
      </c>
      <c r="M353" s="23">
        <v>1.38</v>
      </c>
      <c r="N353" s="17">
        <v>0.01</v>
      </c>
      <c r="O353" s="17">
        <v>4.4000000000000004</v>
      </c>
      <c r="P353" s="17">
        <v>7.0000000000000007E-2</v>
      </c>
      <c r="Q353" s="17">
        <v>0.28999999999999998</v>
      </c>
      <c r="R353" s="17">
        <v>61.96</v>
      </c>
      <c r="S353"/>
      <c r="AE353" s="17" t="s">
        <v>922</v>
      </c>
    </row>
    <row r="354" spans="1:34" s="17" customFormat="1" x14ac:dyDescent="0.3">
      <c r="A354" s="17" t="s">
        <v>646</v>
      </c>
      <c r="B354" s="5">
        <v>23.95</v>
      </c>
      <c r="C354" s="5">
        <v>47.77</v>
      </c>
      <c r="D354" s="5">
        <v>0.61</v>
      </c>
      <c r="E354" s="5">
        <v>0.15</v>
      </c>
      <c r="F354" s="5">
        <v>0.06</v>
      </c>
      <c r="G354" s="5">
        <v>0.32</v>
      </c>
      <c r="H354" s="5">
        <v>0.23</v>
      </c>
      <c r="I354" s="5">
        <v>0.04</v>
      </c>
      <c r="J354" s="5">
        <v>0.17</v>
      </c>
      <c r="K354" s="5">
        <v>1.78</v>
      </c>
      <c r="L354" s="5">
        <v>0.19</v>
      </c>
      <c r="M354" s="5">
        <v>1.92</v>
      </c>
      <c r="N354" s="17">
        <v>0.01</v>
      </c>
      <c r="O354" s="17">
        <v>0.28999999999999998</v>
      </c>
      <c r="P354" s="17">
        <v>0.02</v>
      </c>
      <c r="Q354" s="17">
        <v>0.39</v>
      </c>
      <c r="R354" s="17">
        <v>77.92</v>
      </c>
      <c r="S354"/>
      <c r="AE354" s="17" t="s">
        <v>923</v>
      </c>
    </row>
    <row r="355" spans="1:34" s="17" customFormat="1" x14ac:dyDescent="0.3">
      <c r="A355" s="17" t="s">
        <v>648</v>
      </c>
      <c r="B355" s="17">
        <v>24.05</v>
      </c>
      <c r="C355" s="17">
        <v>45.89</v>
      </c>
      <c r="D355" s="17">
        <v>0.51</v>
      </c>
      <c r="E355" s="17">
        <v>0.3</v>
      </c>
      <c r="F355" s="17">
        <v>0.05</v>
      </c>
      <c r="G355" s="17">
        <v>0.22</v>
      </c>
      <c r="H355" s="17">
        <v>0.22</v>
      </c>
      <c r="I355" s="17">
        <v>0.08</v>
      </c>
      <c r="J355" s="17">
        <v>0.15</v>
      </c>
      <c r="K355" s="17">
        <v>1.81</v>
      </c>
      <c r="L355" s="17">
        <v>0.17</v>
      </c>
      <c r="M355" s="17">
        <v>3.89</v>
      </c>
      <c r="N355" s="17">
        <v>-0.06</v>
      </c>
      <c r="O355" s="17">
        <v>0.2</v>
      </c>
      <c r="P355" s="17">
        <v>0.03</v>
      </c>
      <c r="Q355" s="17">
        <v>0.44</v>
      </c>
      <c r="R355" s="17">
        <v>78.02</v>
      </c>
      <c r="S355"/>
      <c r="AE355" s="17" t="s">
        <v>924</v>
      </c>
    </row>
    <row r="356" spans="1:34" s="17" customFormat="1" x14ac:dyDescent="0.3">
      <c r="A356" s="17" t="s">
        <v>649</v>
      </c>
      <c r="B356" s="17">
        <v>27.57</v>
      </c>
      <c r="C356" s="17">
        <v>29.88</v>
      </c>
      <c r="D356" s="17">
        <v>0.97</v>
      </c>
      <c r="E356" s="17">
        <v>0.49</v>
      </c>
      <c r="F356" s="17">
        <v>0.02</v>
      </c>
      <c r="G356" s="17">
        <v>0.08</v>
      </c>
      <c r="H356" s="17">
        <v>0.09</v>
      </c>
      <c r="I356" s="17">
        <v>0.06</v>
      </c>
      <c r="J356" s="17">
        <v>0.13</v>
      </c>
      <c r="K356" s="17">
        <v>1.43</v>
      </c>
      <c r="L356" s="17">
        <v>0.15</v>
      </c>
      <c r="M356" s="17">
        <v>7.86</v>
      </c>
      <c r="N356" s="17">
        <v>-0.03</v>
      </c>
      <c r="O356" s="17">
        <v>0.25</v>
      </c>
      <c r="P356" s="17">
        <v>7.0000000000000007E-2</v>
      </c>
      <c r="Q356" s="17">
        <v>0.55000000000000004</v>
      </c>
      <c r="R356" s="17">
        <v>69.61</v>
      </c>
      <c r="S356"/>
      <c r="AE356" s="17" t="s">
        <v>925</v>
      </c>
    </row>
    <row r="357" spans="1:34" s="17" customFormat="1" x14ac:dyDescent="0.3">
      <c r="A357" s="17" t="s">
        <v>650</v>
      </c>
      <c r="B357" s="17">
        <v>38.700000000000003</v>
      </c>
      <c r="C357" s="17">
        <v>21.02</v>
      </c>
      <c r="D357" s="17">
        <v>4.0999999999999996</v>
      </c>
      <c r="E357" s="17">
        <v>-0.01</v>
      </c>
      <c r="F357" s="17">
        <v>0.05</v>
      </c>
      <c r="G357" s="17">
        <v>7.0000000000000007E-2</v>
      </c>
      <c r="H357" s="17">
        <v>-0.03</v>
      </c>
      <c r="I357" s="17">
        <v>0.05</v>
      </c>
      <c r="J357" s="17">
        <v>0.05</v>
      </c>
      <c r="K357" s="17">
        <v>7.61</v>
      </c>
      <c r="L357" s="17">
        <v>1.31</v>
      </c>
      <c r="M357" s="17">
        <v>0.37</v>
      </c>
      <c r="N357" s="17">
        <v>-0.02</v>
      </c>
      <c r="O357" s="17">
        <v>1.43</v>
      </c>
      <c r="P357" s="17">
        <v>0.56000000000000005</v>
      </c>
      <c r="Q357" s="17">
        <v>0.19</v>
      </c>
      <c r="R357" s="17">
        <v>75.5</v>
      </c>
      <c r="S357"/>
      <c r="AE357" s="17" t="s">
        <v>926</v>
      </c>
    </row>
    <row r="358" spans="1:34" customFormat="1" x14ac:dyDescent="0.3">
      <c r="A358" t="s">
        <v>651</v>
      </c>
      <c r="B358">
        <v>23.55</v>
      </c>
      <c r="C358">
        <v>21.57</v>
      </c>
      <c r="D358">
        <v>0.79</v>
      </c>
      <c r="E358">
        <v>1.62</v>
      </c>
      <c r="F358">
        <v>0.06</v>
      </c>
      <c r="G358">
        <v>0.36</v>
      </c>
      <c r="H358">
        <v>0.33</v>
      </c>
      <c r="I358">
        <v>0.17</v>
      </c>
      <c r="J358">
        <v>0.34</v>
      </c>
      <c r="K358">
        <v>1.41</v>
      </c>
      <c r="L358">
        <v>0.08</v>
      </c>
      <c r="M358">
        <v>1.42</v>
      </c>
      <c r="N358">
        <v>0</v>
      </c>
      <c r="O358">
        <v>0.01</v>
      </c>
      <c r="P358">
        <v>0.2</v>
      </c>
      <c r="Q358">
        <v>0.11</v>
      </c>
      <c r="R358">
        <v>52.03</v>
      </c>
      <c r="T358" s="1"/>
      <c r="AE358" t="s">
        <v>927</v>
      </c>
      <c r="AH358" s="1"/>
    </row>
    <row r="359" spans="1:34" customFormat="1" x14ac:dyDescent="0.3">
      <c r="A359" t="s">
        <v>653</v>
      </c>
      <c r="B359">
        <v>25.56</v>
      </c>
      <c r="C359">
        <v>39.89</v>
      </c>
      <c r="D359">
        <v>1.1000000000000001</v>
      </c>
      <c r="E359">
        <v>3.02</v>
      </c>
      <c r="F359">
        <v>7.0000000000000007E-2</v>
      </c>
      <c r="G359">
        <v>0.43</v>
      </c>
      <c r="H359">
        <v>0.25</v>
      </c>
      <c r="I359">
        <v>0.2</v>
      </c>
      <c r="J359">
        <v>0.32</v>
      </c>
      <c r="K359">
        <v>1.23</v>
      </c>
      <c r="L359">
        <v>0.08</v>
      </c>
      <c r="M359">
        <v>0.46</v>
      </c>
      <c r="N359">
        <v>0.01</v>
      </c>
      <c r="O359">
        <v>0.03</v>
      </c>
      <c r="P359">
        <v>0.03</v>
      </c>
      <c r="Q359">
        <v>0.4</v>
      </c>
      <c r="R359">
        <v>73.09</v>
      </c>
      <c r="T359" s="1"/>
      <c r="AE359" t="s">
        <v>928</v>
      </c>
      <c r="AH359" s="1"/>
    </row>
    <row r="360" spans="1:34" customFormat="1" x14ac:dyDescent="0.3">
      <c r="A360" t="s">
        <v>654</v>
      </c>
      <c r="B360" s="23">
        <v>30.75</v>
      </c>
      <c r="C360" s="23">
        <v>39</v>
      </c>
      <c r="D360" s="23">
        <v>0.43</v>
      </c>
      <c r="E360" s="23">
        <v>3.26</v>
      </c>
      <c r="F360" s="23">
        <v>0.04</v>
      </c>
      <c r="G360" s="23">
        <v>0.28999999999999998</v>
      </c>
      <c r="H360" s="23">
        <v>0.38</v>
      </c>
      <c r="I360" s="23">
        <v>0.17</v>
      </c>
      <c r="J360" s="23">
        <v>0.28999999999999998</v>
      </c>
      <c r="K360" s="23">
        <v>1</v>
      </c>
      <c r="L360" s="23">
        <v>0.1</v>
      </c>
      <c r="M360" s="23">
        <v>0.56999999999999995</v>
      </c>
      <c r="N360">
        <v>-0.02</v>
      </c>
      <c r="O360">
        <v>7.0000000000000007E-2</v>
      </c>
      <c r="P360">
        <v>0.08</v>
      </c>
      <c r="Q360">
        <v>0.38</v>
      </c>
      <c r="R360">
        <v>76.81</v>
      </c>
      <c r="T360" s="1"/>
      <c r="AE360" t="s">
        <v>929</v>
      </c>
      <c r="AH360" s="1"/>
    </row>
    <row r="361" spans="1:34" customFormat="1" x14ac:dyDescent="0.3">
      <c r="A361" t="s">
        <v>655</v>
      </c>
      <c r="B361" s="5">
        <v>26.77</v>
      </c>
      <c r="C361" s="5">
        <v>41.72</v>
      </c>
      <c r="D361" s="5">
        <v>0.74</v>
      </c>
      <c r="E361" s="5">
        <v>3.06</v>
      </c>
      <c r="F361" s="5">
        <v>0.09</v>
      </c>
      <c r="G361" s="5">
        <v>0.35</v>
      </c>
      <c r="H361" s="5">
        <v>0.28999999999999998</v>
      </c>
      <c r="I361" s="5">
        <v>0.16</v>
      </c>
      <c r="J361" s="5">
        <v>0.26</v>
      </c>
      <c r="K361" s="5">
        <v>1.0900000000000001</v>
      </c>
      <c r="L361" s="5">
        <v>0.1</v>
      </c>
      <c r="M361" s="5">
        <v>0.55000000000000004</v>
      </c>
      <c r="N361">
        <v>0.06</v>
      </c>
      <c r="O361">
        <v>0.08</v>
      </c>
      <c r="P361">
        <v>0.03</v>
      </c>
      <c r="Q361">
        <v>0.41</v>
      </c>
      <c r="R361">
        <v>75.75</v>
      </c>
      <c r="T361" s="1"/>
      <c r="AE361" t="s">
        <v>930</v>
      </c>
      <c r="AH361" s="1"/>
    </row>
    <row r="362" spans="1:34" customFormat="1" x14ac:dyDescent="0.3">
      <c r="A362" t="s">
        <v>656</v>
      </c>
      <c r="B362">
        <v>51.93</v>
      </c>
      <c r="C362">
        <v>24.92</v>
      </c>
      <c r="D362">
        <v>0.55000000000000004</v>
      </c>
      <c r="E362">
        <v>1.89</v>
      </c>
      <c r="F362">
        <v>0.06</v>
      </c>
      <c r="G362">
        <v>0.28000000000000003</v>
      </c>
      <c r="H362">
        <v>0.17</v>
      </c>
      <c r="I362">
        <v>0.14000000000000001</v>
      </c>
      <c r="J362">
        <v>0.22</v>
      </c>
      <c r="K362">
        <v>0.82</v>
      </c>
      <c r="L362">
        <v>7.0000000000000007E-2</v>
      </c>
      <c r="M362">
        <v>0.56999999999999995</v>
      </c>
      <c r="N362">
        <v>0.04</v>
      </c>
      <c r="O362">
        <v>0.05</v>
      </c>
      <c r="P362">
        <v>0.12</v>
      </c>
      <c r="Q362">
        <v>0.23</v>
      </c>
      <c r="R362">
        <v>82.06</v>
      </c>
      <c r="T362" s="1"/>
      <c r="AE362" t="s">
        <v>931</v>
      </c>
      <c r="AH362" s="1"/>
    </row>
    <row r="363" spans="1:34" customFormat="1" x14ac:dyDescent="0.3">
      <c r="A363" t="s">
        <v>658</v>
      </c>
      <c r="B363">
        <v>25.64</v>
      </c>
      <c r="C363">
        <v>41.52</v>
      </c>
      <c r="D363">
        <v>0.74</v>
      </c>
      <c r="E363">
        <v>3.48</v>
      </c>
      <c r="F363">
        <v>7.0000000000000007E-2</v>
      </c>
      <c r="G363">
        <v>0.31</v>
      </c>
      <c r="H363">
        <v>0.4</v>
      </c>
      <c r="I363">
        <v>0.19</v>
      </c>
      <c r="J363">
        <v>0.33</v>
      </c>
      <c r="K363">
        <v>1.07</v>
      </c>
      <c r="L363">
        <v>0.08</v>
      </c>
      <c r="M363">
        <v>0.94</v>
      </c>
      <c r="N363">
        <v>-0.11</v>
      </c>
      <c r="O363">
        <v>0.05</v>
      </c>
      <c r="P363">
        <v>0.09</v>
      </c>
      <c r="Q363">
        <v>0.47</v>
      </c>
      <c r="R363">
        <v>75.38</v>
      </c>
      <c r="T363" s="1"/>
      <c r="AE363" t="s">
        <v>932</v>
      </c>
      <c r="AH363" s="1"/>
    </row>
    <row r="364" spans="1:34" customFormat="1" x14ac:dyDescent="0.3">
      <c r="A364" t="s">
        <v>659</v>
      </c>
      <c r="B364">
        <v>33.53</v>
      </c>
      <c r="C364">
        <v>2.98</v>
      </c>
      <c r="D364">
        <v>0.08</v>
      </c>
      <c r="E364">
        <v>-0.08</v>
      </c>
      <c r="F364">
        <v>0.02</v>
      </c>
      <c r="G364">
        <v>7.0000000000000007E-2</v>
      </c>
      <c r="H364">
        <v>-0.16</v>
      </c>
      <c r="I364">
        <v>-0.01</v>
      </c>
      <c r="J364">
        <v>-0.06</v>
      </c>
      <c r="K364">
        <v>2.8</v>
      </c>
      <c r="L364">
        <v>10.4</v>
      </c>
      <c r="M364">
        <v>9.3800000000000008</v>
      </c>
      <c r="N364">
        <v>0.08</v>
      </c>
      <c r="O364">
        <v>2.94</v>
      </c>
      <c r="P364">
        <v>0.65</v>
      </c>
      <c r="Q364">
        <v>-0.08</v>
      </c>
      <c r="R364">
        <v>62.92</v>
      </c>
      <c r="S364" s="17"/>
      <c r="T364" s="1"/>
      <c r="AE364" t="s">
        <v>933</v>
      </c>
      <c r="AH364" s="1"/>
    </row>
    <row r="365" spans="1:34" customFormat="1" x14ac:dyDescent="0.3">
      <c r="A365" t="s">
        <v>661</v>
      </c>
      <c r="B365">
        <v>27.67</v>
      </c>
      <c r="C365">
        <v>15.21</v>
      </c>
      <c r="D365">
        <v>0.27</v>
      </c>
      <c r="E365">
        <v>-0.39</v>
      </c>
      <c r="F365">
        <v>0.41</v>
      </c>
      <c r="G365">
        <v>0.56999999999999995</v>
      </c>
      <c r="H365">
        <v>0.08</v>
      </c>
      <c r="I365">
        <v>0.04</v>
      </c>
      <c r="J365">
        <v>0.03</v>
      </c>
      <c r="K365">
        <v>6.29</v>
      </c>
      <c r="L365">
        <v>0.44</v>
      </c>
      <c r="M365">
        <v>2.69</v>
      </c>
      <c r="N365">
        <v>-0.11</v>
      </c>
      <c r="O365">
        <v>2.5099999999999998</v>
      </c>
      <c r="P365">
        <v>0.26</v>
      </c>
      <c r="Q365">
        <v>0.33</v>
      </c>
      <c r="R365">
        <v>56.8</v>
      </c>
      <c r="S365" s="17"/>
      <c r="T365" s="1"/>
      <c r="AE365" t="s">
        <v>934</v>
      </c>
      <c r="AH365" s="1"/>
    </row>
    <row r="366" spans="1:34" customFormat="1" x14ac:dyDescent="0.3">
      <c r="A366" t="s">
        <v>662</v>
      </c>
      <c r="B366" s="23">
        <v>35.299999999999997</v>
      </c>
      <c r="C366" s="23">
        <v>18.12</v>
      </c>
      <c r="D366" s="23">
        <v>0.16</v>
      </c>
      <c r="E366" s="23">
        <v>-0.15</v>
      </c>
      <c r="F366" s="23">
        <v>0.03</v>
      </c>
      <c r="G366" s="23">
        <v>0.05</v>
      </c>
      <c r="H366" s="23">
        <v>-0.1</v>
      </c>
      <c r="I366" s="23">
        <v>0.02</v>
      </c>
      <c r="J366" s="23">
        <v>0.05</v>
      </c>
      <c r="K366" s="23">
        <v>5.71</v>
      </c>
      <c r="L366" s="23">
        <v>7.24</v>
      </c>
      <c r="M366" s="23">
        <v>2.21</v>
      </c>
      <c r="N366" s="17">
        <v>0.08</v>
      </c>
      <c r="O366" s="17">
        <v>3.73</v>
      </c>
      <c r="P366" s="17">
        <v>0.37</v>
      </c>
      <c r="Q366" s="17">
        <v>-0.16</v>
      </c>
      <c r="R366" s="17">
        <v>73.069999999999993</v>
      </c>
      <c r="S366" s="17"/>
      <c r="T366" s="1"/>
      <c r="AE366" t="s">
        <v>935</v>
      </c>
      <c r="AH366" s="1"/>
    </row>
    <row r="367" spans="1:34" customFormat="1" x14ac:dyDescent="0.3">
      <c r="A367" t="s">
        <v>663</v>
      </c>
      <c r="B367" s="5">
        <v>36.450000000000003</v>
      </c>
      <c r="C367" s="5">
        <v>18.55</v>
      </c>
      <c r="D367" s="5">
        <v>0.13</v>
      </c>
      <c r="E367" s="5">
        <v>-0.06</v>
      </c>
      <c r="F367" s="5">
        <v>0.03</v>
      </c>
      <c r="G367" s="5">
        <v>0.09</v>
      </c>
      <c r="H367" s="5">
        <v>0.08</v>
      </c>
      <c r="I367" s="5">
        <v>0.03</v>
      </c>
      <c r="J367" s="5">
        <v>0</v>
      </c>
      <c r="K367" s="5">
        <v>4.99</v>
      </c>
      <c r="L367" s="5">
        <v>0.41</v>
      </c>
      <c r="M367" s="5">
        <v>2.59</v>
      </c>
      <c r="N367">
        <v>0.02</v>
      </c>
      <c r="O367">
        <v>2.2400000000000002</v>
      </c>
      <c r="P367">
        <v>0.27</v>
      </c>
      <c r="Q367">
        <v>0.14000000000000001</v>
      </c>
      <c r="R367">
        <v>66.03</v>
      </c>
      <c r="S367" s="17"/>
      <c r="T367" s="1"/>
      <c r="AE367" t="s">
        <v>936</v>
      </c>
      <c r="AH367" s="1"/>
    </row>
    <row r="368" spans="1:34" customFormat="1" x14ac:dyDescent="0.3">
      <c r="A368" t="s">
        <v>664</v>
      </c>
      <c r="B368">
        <v>30.4</v>
      </c>
      <c r="C368">
        <v>23.29</v>
      </c>
      <c r="D368">
        <v>0.19</v>
      </c>
      <c r="E368">
        <v>-0.12</v>
      </c>
      <c r="F368">
        <v>0.01</v>
      </c>
      <c r="G368">
        <v>0.15</v>
      </c>
      <c r="H368">
        <v>0.09</v>
      </c>
      <c r="I368">
        <v>7.0000000000000007E-2</v>
      </c>
      <c r="J368">
        <v>0.14000000000000001</v>
      </c>
      <c r="K368">
        <v>4.9000000000000004</v>
      </c>
      <c r="L368">
        <v>0.19</v>
      </c>
      <c r="M368">
        <v>1.86</v>
      </c>
      <c r="N368">
        <v>-0.06</v>
      </c>
      <c r="O368">
        <v>1.9</v>
      </c>
      <c r="P368">
        <v>0.13</v>
      </c>
      <c r="Q368">
        <v>0.11</v>
      </c>
      <c r="R368">
        <v>63.43</v>
      </c>
      <c r="S368" s="17"/>
      <c r="T368" s="1"/>
      <c r="AE368" t="s">
        <v>937</v>
      </c>
      <c r="AH368" s="1"/>
    </row>
    <row r="369" spans="1:34" customFormat="1" x14ac:dyDescent="0.3">
      <c r="A369" t="s">
        <v>665</v>
      </c>
      <c r="B369">
        <v>30.96</v>
      </c>
      <c r="C369">
        <v>33.44</v>
      </c>
      <c r="D369">
        <v>0.15</v>
      </c>
      <c r="E369">
        <v>0.46</v>
      </c>
      <c r="F369">
        <v>0.06</v>
      </c>
      <c r="G369">
        <v>0.32</v>
      </c>
      <c r="H369">
        <v>0.27</v>
      </c>
      <c r="I369">
        <v>0.12</v>
      </c>
      <c r="J369">
        <v>0.15</v>
      </c>
      <c r="K369">
        <v>3.74</v>
      </c>
      <c r="L369">
        <v>9.9700000000000006</v>
      </c>
      <c r="M369">
        <v>3.88</v>
      </c>
      <c r="N369">
        <v>0.11</v>
      </c>
      <c r="O369">
        <v>2.69</v>
      </c>
      <c r="P369">
        <v>0.2</v>
      </c>
      <c r="Q369">
        <v>-0.03</v>
      </c>
      <c r="R369">
        <v>86.53</v>
      </c>
      <c r="S369" s="17"/>
      <c r="T369" s="1"/>
      <c r="AE369" t="s">
        <v>938</v>
      </c>
      <c r="AH369" s="1"/>
    </row>
    <row r="370" spans="1:34" customFormat="1" x14ac:dyDescent="0.3">
      <c r="A370" t="s">
        <v>667</v>
      </c>
      <c r="B370">
        <v>17.11</v>
      </c>
      <c r="C370">
        <v>12</v>
      </c>
      <c r="D370">
        <v>0.23</v>
      </c>
      <c r="E370">
        <v>-7.0000000000000007E-2</v>
      </c>
      <c r="F370">
        <v>0.01</v>
      </c>
      <c r="G370">
        <v>0.06</v>
      </c>
      <c r="H370">
        <v>0.16</v>
      </c>
      <c r="I370">
        <v>0.04</v>
      </c>
      <c r="J370">
        <v>0.04</v>
      </c>
      <c r="K370">
        <v>2.92</v>
      </c>
      <c r="L370">
        <v>0.24</v>
      </c>
      <c r="M370">
        <v>3.38</v>
      </c>
      <c r="N370">
        <v>0.02</v>
      </c>
      <c r="O370">
        <v>1.61</v>
      </c>
      <c r="P370">
        <v>0.15</v>
      </c>
      <c r="Q370">
        <v>0.05</v>
      </c>
      <c r="R370">
        <v>38.01</v>
      </c>
      <c r="S370" s="17"/>
      <c r="T370" s="1"/>
      <c r="AE370" t="s">
        <v>939</v>
      </c>
      <c r="AH370" s="1"/>
    </row>
    <row r="371" spans="1:34" customFormat="1" x14ac:dyDescent="0.3">
      <c r="S371" s="17"/>
      <c r="T371" s="1"/>
      <c r="AH371" s="1"/>
    </row>
    <row r="372" spans="1:34" customFormat="1" x14ac:dyDescent="0.3">
      <c r="B372" t="s">
        <v>0</v>
      </c>
      <c r="C372" t="s">
        <v>633</v>
      </c>
      <c r="D372" t="s">
        <v>668</v>
      </c>
      <c r="E372" t="s">
        <v>635</v>
      </c>
      <c r="F372" t="s">
        <v>636</v>
      </c>
      <c r="G372" t="s">
        <v>637</v>
      </c>
      <c r="H372" t="s">
        <v>638</v>
      </c>
      <c r="I372" t="s">
        <v>639</v>
      </c>
      <c r="J372" t="s">
        <v>640</v>
      </c>
      <c r="K372" t="s">
        <v>4</v>
      </c>
      <c r="L372" t="s">
        <v>6</v>
      </c>
      <c r="M372" t="s">
        <v>8</v>
      </c>
      <c r="N372" t="s">
        <v>10</v>
      </c>
      <c r="O372" t="s">
        <v>11</v>
      </c>
      <c r="P372" t="s">
        <v>12</v>
      </c>
      <c r="Q372" t="s">
        <v>13</v>
      </c>
      <c r="R372" t="s">
        <v>14</v>
      </c>
      <c r="T372" s="1"/>
      <c r="U372" t="s">
        <v>18</v>
      </c>
      <c r="AE372" t="s">
        <v>17</v>
      </c>
      <c r="AH372" s="1"/>
    </row>
    <row r="373" spans="1:34" customFormat="1" x14ac:dyDescent="0.3">
      <c r="A373" t="s">
        <v>669</v>
      </c>
      <c r="B373">
        <v>45.76</v>
      </c>
      <c r="C373">
        <v>22.59</v>
      </c>
      <c r="D373">
        <v>0.18</v>
      </c>
      <c r="E373">
        <v>-0.27</v>
      </c>
      <c r="F373">
        <v>0.01</v>
      </c>
      <c r="G373">
        <v>0.12</v>
      </c>
      <c r="H373">
        <v>0.02</v>
      </c>
      <c r="I373">
        <v>0.03</v>
      </c>
      <c r="J373">
        <v>-0.02</v>
      </c>
      <c r="K373">
        <v>4.99</v>
      </c>
      <c r="L373">
        <v>2.08</v>
      </c>
      <c r="M373">
        <v>0.03</v>
      </c>
      <c r="N373">
        <v>2.48</v>
      </c>
      <c r="O373">
        <v>2.84</v>
      </c>
      <c r="P373">
        <v>0.16</v>
      </c>
      <c r="Q373">
        <v>0.04</v>
      </c>
      <c r="R373">
        <v>81.319999999999993</v>
      </c>
      <c r="T373" s="1"/>
      <c r="AE373" t="s">
        <v>940</v>
      </c>
      <c r="AH373" s="1"/>
    </row>
    <row r="374" spans="1:34" customFormat="1" x14ac:dyDescent="0.3">
      <c r="A374" t="s">
        <v>670</v>
      </c>
      <c r="B374">
        <v>39.03</v>
      </c>
      <c r="C374">
        <v>24.44</v>
      </c>
      <c r="D374">
        <v>0.13</v>
      </c>
      <c r="E374">
        <v>-0.24</v>
      </c>
      <c r="F374">
        <v>0.03</v>
      </c>
      <c r="G374">
        <v>0.03</v>
      </c>
      <c r="H374">
        <v>-0.05</v>
      </c>
      <c r="I374">
        <v>0.02</v>
      </c>
      <c r="J374">
        <v>-0.17</v>
      </c>
      <c r="K374">
        <v>2.88</v>
      </c>
      <c r="L374">
        <v>2.48</v>
      </c>
      <c r="M374">
        <v>-0.02</v>
      </c>
      <c r="N374">
        <v>6.27</v>
      </c>
      <c r="O374">
        <v>0.19</v>
      </c>
      <c r="P374">
        <v>0.06</v>
      </c>
      <c r="Q374">
        <v>0.03</v>
      </c>
      <c r="R374">
        <v>75.59</v>
      </c>
      <c r="T374" s="1"/>
      <c r="AE374" t="s">
        <v>941</v>
      </c>
      <c r="AH374" s="1"/>
    </row>
    <row r="375" spans="1:34" customFormat="1" x14ac:dyDescent="0.3">
      <c r="A375" t="s">
        <v>671</v>
      </c>
      <c r="B375">
        <v>42.25</v>
      </c>
      <c r="C375">
        <v>24.26</v>
      </c>
      <c r="D375">
        <v>0.02</v>
      </c>
      <c r="E375">
        <v>-0.2</v>
      </c>
      <c r="F375">
        <v>-0.05</v>
      </c>
      <c r="G375">
        <v>0.01</v>
      </c>
      <c r="H375">
        <v>-0.02</v>
      </c>
      <c r="I375">
        <v>-0.01</v>
      </c>
      <c r="J375">
        <v>-0.06</v>
      </c>
      <c r="K375">
        <v>2.85</v>
      </c>
      <c r="L375">
        <v>4.55</v>
      </c>
      <c r="M375">
        <v>0.04</v>
      </c>
      <c r="N375">
        <v>6.21</v>
      </c>
      <c r="O375">
        <v>0.14000000000000001</v>
      </c>
      <c r="P375">
        <v>0.11</v>
      </c>
      <c r="Q375">
        <v>0.03</v>
      </c>
      <c r="R375">
        <v>80.47</v>
      </c>
      <c r="T375" s="1"/>
      <c r="AE375" t="s">
        <v>942</v>
      </c>
      <c r="AH375" s="1"/>
    </row>
    <row r="376" spans="1:34" customFormat="1" x14ac:dyDescent="0.3">
      <c r="A376" t="s">
        <v>672</v>
      </c>
      <c r="B376">
        <v>41.01</v>
      </c>
      <c r="C376">
        <v>27.21</v>
      </c>
      <c r="D376">
        <v>0.15</v>
      </c>
      <c r="E376">
        <v>-0.27</v>
      </c>
      <c r="F376">
        <v>0.04</v>
      </c>
      <c r="G376">
        <v>0</v>
      </c>
      <c r="H376">
        <v>0.05</v>
      </c>
      <c r="I376">
        <v>-0.01</v>
      </c>
      <c r="J376">
        <v>-0.1</v>
      </c>
      <c r="K376">
        <v>2.88</v>
      </c>
      <c r="L376">
        <v>1.6</v>
      </c>
      <c r="M376">
        <v>-0.02</v>
      </c>
      <c r="N376">
        <v>5.68</v>
      </c>
      <c r="O376">
        <v>0.23</v>
      </c>
      <c r="P376">
        <v>0.12</v>
      </c>
      <c r="Q376">
        <v>0.01</v>
      </c>
      <c r="R376">
        <v>78.989999999999995</v>
      </c>
      <c r="T376" s="1"/>
      <c r="AE376" t="s">
        <v>943</v>
      </c>
      <c r="AH376" s="1"/>
    </row>
    <row r="377" spans="1:34" customFormat="1" x14ac:dyDescent="0.3">
      <c r="A377" t="s">
        <v>673</v>
      </c>
      <c r="B377">
        <v>38.56</v>
      </c>
      <c r="C377">
        <v>9.17</v>
      </c>
      <c r="D377">
        <v>0.02</v>
      </c>
      <c r="E377">
        <v>-0.13</v>
      </c>
      <c r="F377">
        <v>0.03</v>
      </c>
      <c r="G377">
        <v>0.04</v>
      </c>
      <c r="H377">
        <v>0.02</v>
      </c>
      <c r="I377">
        <v>0</v>
      </c>
      <c r="J377">
        <v>-0.06</v>
      </c>
      <c r="K377">
        <v>2.1800000000000002</v>
      </c>
      <c r="L377">
        <v>17.760000000000002</v>
      </c>
      <c r="M377">
        <v>0.01</v>
      </c>
      <c r="N377">
        <v>7.12</v>
      </c>
      <c r="O377">
        <v>0.1</v>
      </c>
      <c r="P377">
        <v>0.09</v>
      </c>
      <c r="Q377">
        <v>0.03</v>
      </c>
      <c r="R377">
        <v>75.14</v>
      </c>
      <c r="T377" s="1"/>
      <c r="AE377" t="s">
        <v>944</v>
      </c>
      <c r="AH377" s="1"/>
    </row>
    <row r="378" spans="1:34" customFormat="1" x14ac:dyDescent="0.3">
      <c r="A378" t="s">
        <v>674</v>
      </c>
      <c r="B378">
        <v>35.28</v>
      </c>
      <c r="C378">
        <v>17.329999999999998</v>
      </c>
      <c r="D378">
        <v>0.05</v>
      </c>
      <c r="E378">
        <v>-0.1</v>
      </c>
      <c r="F378">
        <v>0.06</v>
      </c>
      <c r="G378">
        <v>0.01</v>
      </c>
      <c r="H378">
        <v>-0.03</v>
      </c>
      <c r="I378">
        <v>0.02</v>
      </c>
      <c r="J378">
        <v>-0.1</v>
      </c>
      <c r="K378">
        <v>1.92</v>
      </c>
      <c r="L378">
        <v>7.75</v>
      </c>
      <c r="M378">
        <v>-0.03</v>
      </c>
      <c r="N378">
        <v>6.23</v>
      </c>
      <c r="O378">
        <v>0.14000000000000001</v>
      </c>
      <c r="P378">
        <v>0.1</v>
      </c>
      <c r="Q378">
        <v>0.04</v>
      </c>
      <c r="R378">
        <v>68.930000000000007</v>
      </c>
      <c r="T378" s="1"/>
      <c r="AE378" t="s">
        <v>945</v>
      </c>
      <c r="AH378" s="1"/>
    </row>
    <row r="379" spans="1:34" customFormat="1" x14ac:dyDescent="0.3">
      <c r="A379" t="s">
        <v>675</v>
      </c>
      <c r="B379">
        <v>40.299999999999997</v>
      </c>
      <c r="C379">
        <v>26.46</v>
      </c>
      <c r="D379">
        <v>0.04</v>
      </c>
      <c r="E379">
        <v>-0.09</v>
      </c>
      <c r="F379">
        <v>0</v>
      </c>
      <c r="G379">
        <v>0</v>
      </c>
      <c r="H379">
        <v>0.01</v>
      </c>
      <c r="I379">
        <v>0.01</v>
      </c>
      <c r="J379">
        <v>-0.08</v>
      </c>
      <c r="K379">
        <v>3.43</v>
      </c>
      <c r="L379">
        <v>1.1100000000000001</v>
      </c>
      <c r="M379">
        <v>-0.03</v>
      </c>
      <c r="N379">
        <v>5.76</v>
      </c>
      <c r="O379">
        <v>0.18</v>
      </c>
      <c r="P379">
        <v>0.11</v>
      </c>
      <c r="Q379">
        <v>0.01</v>
      </c>
      <c r="R379">
        <v>77.42</v>
      </c>
      <c r="T379" s="1"/>
      <c r="AE379" t="s">
        <v>946</v>
      </c>
      <c r="AH379" s="1"/>
    </row>
    <row r="380" spans="1:34" customFormat="1" x14ac:dyDescent="0.3">
      <c r="T380" s="1"/>
      <c r="AH380" s="1"/>
    </row>
    <row r="381" spans="1:34" customFormat="1" x14ac:dyDescent="0.3">
      <c r="A381" t="s">
        <v>16</v>
      </c>
      <c r="B381" t="s">
        <v>0</v>
      </c>
      <c r="C381" t="s">
        <v>634</v>
      </c>
      <c r="D381" t="s">
        <v>636</v>
      </c>
      <c r="E381" t="s">
        <v>637</v>
      </c>
      <c r="F381" t="s">
        <v>638</v>
      </c>
      <c r="G381" t="s">
        <v>639</v>
      </c>
      <c r="H381" t="s">
        <v>640</v>
      </c>
      <c r="I381" t="s">
        <v>12</v>
      </c>
      <c r="J381" t="s">
        <v>14</v>
      </c>
      <c r="L381" t="s">
        <v>17</v>
      </c>
      <c r="M381" t="s">
        <v>18</v>
      </c>
      <c r="T381" s="1"/>
      <c r="AE381" t="s">
        <v>678</v>
      </c>
      <c r="AH381" s="1"/>
    </row>
    <row r="382" spans="1:34" customFormat="1" x14ac:dyDescent="0.3">
      <c r="A382" t="s">
        <v>677</v>
      </c>
      <c r="B382">
        <v>1.39</v>
      </c>
      <c r="C382">
        <v>0.25</v>
      </c>
      <c r="D382">
        <v>16.12</v>
      </c>
      <c r="E382">
        <v>26.27</v>
      </c>
      <c r="F382">
        <v>6.6</v>
      </c>
      <c r="G382">
        <v>2.31</v>
      </c>
      <c r="H382">
        <v>2.94</v>
      </c>
      <c r="I382">
        <v>7.47</v>
      </c>
      <c r="J382">
        <v>63.33</v>
      </c>
      <c r="L382" s="1"/>
      <c r="T382" s="1"/>
      <c r="AE382" t="s">
        <v>680</v>
      </c>
      <c r="AH382" s="1"/>
    </row>
    <row r="383" spans="1:34" customFormat="1" x14ac:dyDescent="0.3">
      <c r="A383" t="s">
        <v>679</v>
      </c>
      <c r="B383">
        <v>3.69</v>
      </c>
      <c r="C383">
        <v>0.23</v>
      </c>
      <c r="D383">
        <v>14.52</v>
      </c>
      <c r="E383">
        <v>23.85</v>
      </c>
      <c r="F383">
        <v>6.37</v>
      </c>
      <c r="G383">
        <v>2.16</v>
      </c>
      <c r="H383">
        <v>2.83</v>
      </c>
      <c r="I383">
        <v>3.98</v>
      </c>
      <c r="J383">
        <v>57.63</v>
      </c>
      <c r="L383" s="1"/>
      <c r="T383" s="1"/>
      <c r="AE383" t="s">
        <v>682</v>
      </c>
      <c r="AH383" s="1"/>
    </row>
    <row r="384" spans="1:34" customFormat="1" x14ac:dyDescent="0.3">
      <c r="A384" t="s">
        <v>681</v>
      </c>
      <c r="B384">
        <v>6.07</v>
      </c>
      <c r="C384">
        <v>0.19</v>
      </c>
      <c r="D384">
        <v>13.42</v>
      </c>
      <c r="E384">
        <v>21.45</v>
      </c>
      <c r="F384">
        <v>5.39</v>
      </c>
      <c r="G384">
        <v>2.46</v>
      </c>
      <c r="H384">
        <v>2.58</v>
      </c>
      <c r="I384">
        <v>5.36</v>
      </c>
      <c r="J384">
        <v>56.93</v>
      </c>
      <c r="L384" s="1"/>
      <c r="T384" s="1"/>
      <c r="AE384" t="s">
        <v>684</v>
      </c>
      <c r="AH384" s="1"/>
    </row>
    <row r="385" spans="1:34" customFormat="1" x14ac:dyDescent="0.3">
      <c r="A385" t="s">
        <v>683</v>
      </c>
      <c r="B385">
        <v>5.45</v>
      </c>
      <c r="C385">
        <v>0.17</v>
      </c>
      <c r="D385">
        <v>17.079999999999998</v>
      </c>
      <c r="E385">
        <v>25.8</v>
      </c>
      <c r="F385">
        <v>5.82</v>
      </c>
      <c r="G385">
        <v>1.82</v>
      </c>
      <c r="H385">
        <v>2.7</v>
      </c>
      <c r="I385">
        <v>6.67</v>
      </c>
      <c r="J385">
        <v>65.5</v>
      </c>
      <c r="L385" s="1"/>
      <c r="T385" s="1"/>
      <c r="AE385" t="s">
        <v>686</v>
      </c>
      <c r="AH385" s="1"/>
    </row>
    <row r="386" spans="1:34" customFormat="1" x14ac:dyDescent="0.3">
      <c r="A386" t="s">
        <v>685</v>
      </c>
      <c r="B386">
        <v>31.99</v>
      </c>
      <c r="C386">
        <v>0.25</v>
      </c>
      <c r="D386">
        <v>8.3000000000000007</v>
      </c>
      <c r="E386">
        <v>13.75</v>
      </c>
      <c r="F386">
        <v>3.55</v>
      </c>
      <c r="G386">
        <v>1.0900000000000001</v>
      </c>
      <c r="H386">
        <v>1.1499999999999999</v>
      </c>
      <c r="I386">
        <v>4.25</v>
      </c>
      <c r="J386">
        <v>64.319999999999993</v>
      </c>
      <c r="L386" s="1"/>
      <c r="T386" s="1"/>
      <c r="AE386" t="s">
        <v>688</v>
      </c>
      <c r="AH386" s="1"/>
    </row>
    <row r="387" spans="1:34" customFormat="1" x14ac:dyDescent="0.3">
      <c r="A387" t="s">
        <v>687</v>
      </c>
      <c r="B387">
        <v>25.53</v>
      </c>
      <c r="C387">
        <v>0.57999999999999996</v>
      </c>
      <c r="D387">
        <v>11.22</v>
      </c>
      <c r="E387">
        <v>17.25</v>
      </c>
      <c r="F387">
        <v>4.09</v>
      </c>
      <c r="G387">
        <v>1.36</v>
      </c>
      <c r="H387">
        <v>1.67</v>
      </c>
      <c r="I387">
        <v>5</v>
      </c>
      <c r="J387">
        <v>66.709999999999994</v>
      </c>
      <c r="L387" s="1"/>
      <c r="T387" s="1"/>
      <c r="AE387" t="s">
        <v>690</v>
      </c>
      <c r="AH387" s="1"/>
    </row>
    <row r="388" spans="1:34" customFormat="1" x14ac:dyDescent="0.3">
      <c r="A388" t="s">
        <v>689</v>
      </c>
      <c r="B388">
        <v>3.98</v>
      </c>
      <c r="C388">
        <v>1.35</v>
      </c>
      <c r="D388">
        <v>15.64</v>
      </c>
      <c r="E388">
        <v>28.75</v>
      </c>
      <c r="F388">
        <v>6.27</v>
      </c>
      <c r="G388">
        <v>1.76</v>
      </c>
      <c r="H388">
        <v>2.5299999999999998</v>
      </c>
      <c r="I388">
        <v>0.68</v>
      </c>
      <c r="J388">
        <v>60.97</v>
      </c>
      <c r="L388" s="1"/>
      <c r="T388" s="1"/>
      <c r="AE388" t="s">
        <v>692</v>
      </c>
      <c r="AH388" s="1"/>
    </row>
    <row r="389" spans="1:34" customFormat="1" x14ac:dyDescent="0.3">
      <c r="A389" t="s">
        <v>691</v>
      </c>
      <c r="B389">
        <v>5.79</v>
      </c>
      <c r="C389">
        <v>0.32</v>
      </c>
      <c r="D389">
        <v>15.77</v>
      </c>
      <c r="E389">
        <v>26.79</v>
      </c>
      <c r="F389">
        <v>6.55</v>
      </c>
      <c r="G389">
        <v>2.09</v>
      </c>
      <c r="H389">
        <v>2.65</v>
      </c>
      <c r="I389">
        <v>5.92</v>
      </c>
      <c r="J389">
        <v>65.88</v>
      </c>
      <c r="L389" s="1"/>
      <c r="T389" s="1"/>
      <c r="AE389" t="s">
        <v>694</v>
      </c>
      <c r="AH389" s="1"/>
    </row>
    <row r="390" spans="1:34" customFormat="1" x14ac:dyDescent="0.3">
      <c r="A390" t="s">
        <v>693</v>
      </c>
      <c r="B390">
        <v>14.53</v>
      </c>
      <c r="C390">
        <v>1.29</v>
      </c>
      <c r="D390">
        <v>11.53</v>
      </c>
      <c r="E390">
        <v>20.27</v>
      </c>
      <c r="F390">
        <v>5.3</v>
      </c>
      <c r="G390">
        <v>1.35</v>
      </c>
      <c r="H390">
        <v>1.82</v>
      </c>
      <c r="I390">
        <v>5.23</v>
      </c>
      <c r="J390">
        <v>61.34</v>
      </c>
      <c r="L390" s="1"/>
      <c r="T390" s="1"/>
      <c r="AE390" t="s">
        <v>696</v>
      </c>
      <c r="AH390" s="1"/>
    </row>
    <row r="391" spans="1:34" customFormat="1" x14ac:dyDescent="0.3">
      <c r="A391" t="s">
        <v>695</v>
      </c>
      <c r="B391">
        <v>0.87</v>
      </c>
      <c r="C391">
        <v>2.35</v>
      </c>
      <c r="D391">
        <v>19.36</v>
      </c>
      <c r="E391">
        <v>28.42</v>
      </c>
      <c r="F391">
        <v>6.46</v>
      </c>
      <c r="G391">
        <v>1.88</v>
      </c>
      <c r="H391">
        <v>2.74</v>
      </c>
      <c r="I391">
        <v>4.8</v>
      </c>
      <c r="J391">
        <v>66.89</v>
      </c>
      <c r="L391" s="1"/>
      <c r="T391" s="1"/>
      <c r="AE391" t="s">
        <v>698</v>
      </c>
      <c r="AH391" s="1"/>
    </row>
    <row r="392" spans="1:34" customFormat="1" x14ac:dyDescent="0.3">
      <c r="A392" t="s">
        <v>697</v>
      </c>
      <c r="B392">
        <v>11.94</v>
      </c>
      <c r="C392">
        <v>0.28000000000000003</v>
      </c>
      <c r="D392">
        <v>11.62</v>
      </c>
      <c r="E392">
        <v>19.88</v>
      </c>
      <c r="F392">
        <v>3.69</v>
      </c>
      <c r="G392">
        <v>1.49</v>
      </c>
      <c r="H392">
        <v>1.88</v>
      </c>
      <c r="I392">
        <v>5.97</v>
      </c>
      <c r="J392">
        <v>56.75</v>
      </c>
      <c r="L392" s="1"/>
      <c r="T392" s="1"/>
      <c r="AE392" t="s">
        <v>700</v>
      </c>
      <c r="AH392" s="1"/>
    </row>
    <row r="393" spans="1:34" customFormat="1" x14ac:dyDescent="0.3">
      <c r="A393" t="s">
        <v>699</v>
      </c>
      <c r="B393">
        <v>1.68</v>
      </c>
      <c r="C393">
        <v>1.36</v>
      </c>
      <c r="D393">
        <v>13.68</v>
      </c>
      <c r="E393">
        <v>22.89</v>
      </c>
      <c r="F393">
        <v>5.04</v>
      </c>
      <c r="G393">
        <v>1.7</v>
      </c>
      <c r="H393">
        <v>2.1800000000000002</v>
      </c>
      <c r="I393">
        <v>5.18</v>
      </c>
      <c r="J393">
        <v>53.72</v>
      </c>
      <c r="L393" s="1"/>
      <c r="T393" s="1"/>
      <c r="AE393" t="s">
        <v>702</v>
      </c>
      <c r="AH393" s="1"/>
    </row>
    <row r="394" spans="1:34" customFormat="1" x14ac:dyDescent="0.3">
      <c r="A394" t="s">
        <v>701</v>
      </c>
      <c r="B394">
        <v>0.94</v>
      </c>
      <c r="C394">
        <v>0.92</v>
      </c>
      <c r="D394">
        <v>22.09</v>
      </c>
      <c r="E394">
        <v>28.15</v>
      </c>
      <c r="F394">
        <v>6.61</v>
      </c>
      <c r="G394">
        <v>1.94</v>
      </c>
      <c r="H394">
        <v>3.08</v>
      </c>
      <c r="I394">
        <v>5.53</v>
      </c>
      <c r="J394">
        <v>69.27</v>
      </c>
      <c r="L394" s="1"/>
      <c r="T394" s="1"/>
      <c r="AE394" t="s">
        <v>704</v>
      </c>
      <c r="AH394" s="1"/>
    </row>
    <row r="395" spans="1:34" customFormat="1" x14ac:dyDescent="0.3">
      <c r="A395" t="s">
        <v>703</v>
      </c>
      <c r="B395">
        <v>40.51</v>
      </c>
      <c r="C395">
        <v>0.41</v>
      </c>
      <c r="D395">
        <v>11.16</v>
      </c>
      <c r="E395">
        <v>13.13</v>
      </c>
      <c r="F395">
        <v>3.01</v>
      </c>
      <c r="G395">
        <v>0.84</v>
      </c>
      <c r="H395">
        <v>1.47</v>
      </c>
      <c r="I395">
        <v>3.64</v>
      </c>
      <c r="J395">
        <v>74.16</v>
      </c>
      <c r="L395" s="1"/>
      <c r="T395" s="1"/>
      <c r="AE395" t="s">
        <v>706</v>
      </c>
      <c r="AH395" s="1"/>
    </row>
    <row r="396" spans="1:34" customFormat="1" x14ac:dyDescent="0.3">
      <c r="A396" t="s">
        <v>705</v>
      </c>
      <c r="B396">
        <v>23.23</v>
      </c>
      <c r="C396">
        <v>0.39</v>
      </c>
      <c r="D396">
        <v>14.81</v>
      </c>
      <c r="E396">
        <v>20.67</v>
      </c>
      <c r="F396">
        <v>5.74</v>
      </c>
      <c r="G396">
        <v>1.42</v>
      </c>
      <c r="H396">
        <v>2.15</v>
      </c>
      <c r="I396">
        <v>4.54</v>
      </c>
      <c r="J396">
        <v>72.95</v>
      </c>
      <c r="L396" s="1"/>
      <c r="T396" s="1"/>
      <c r="AE396" t="s">
        <v>708</v>
      </c>
      <c r="AH396" s="1"/>
    </row>
    <row r="397" spans="1:34" customFormat="1" x14ac:dyDescent="0.3">
      <c r="A397" t="s">
        <v>707</v>
      </c>
      <c r="B397">
        <v>2.29</v>
      </c>
      <c r="C397">
        <v>0.41</v>
      </c>
      <c r="D397">
        <v>19.09</v>
      </c>
      <c r="E397">
        <v>24.76</v>
      </c>
      <c r="F397">
        <v>6.72</v>
      </c>
      <c r="G397">
        <v>1.88</v>
      </c>
      <c r="H397">
        <v>2.7</v>
      </c>
      <c r="I397">
        <v>5.2</v>
      </c>
      <c r="J397">
        <v>63.06</v>
      </c>
      <c r="L397" s="1"/>
      <c r="T397" s="1"/>
      <c r="AE397" t="s">
        <v>710</v>
      </c>
      <c r="AH397" s="1"/>
    </row>
    <row r="398" spans="1:34" customFormat="1" x14ac:dyDescent="0.3">
      <c r="A398" t="s">
        <v>709</v>
      </c>
      <c r="B398">
        <v>8.67</v>
      </c>
      <c r="C398">
        <v>0.49</v>
      </c>
      <c r="D398">
        <v>18.2</v>
      </c>
      <c r="E398">
        <v>27.28</v>
      </c>
      <c r="F398">
        <v>7.34</v>
      </c>
      <c r="G398">
        <v>2.06</v>
      </c>
      <c r="H398">
        <v>2.98</v>
      </c>
      <c r="I398">
        <v>5.51</v>
      </c>
      <c r="J398">
        <v>72.540000000000006</v>
      </c>
      <c r="L398" s="1"/>
      <c r="T398" s="1"/>
      <c r="AE398" t="s">
        <v>712</v>
      </c>
      <c r="AH398" s="1"/>
    </row>
    <row r="399" spans="1:34" customFormat="1" x14ac:dyDescent="0.3">
      <c r="A399" t="s">
        <v>711</v>
      </c>
      <c r="B399">
        <v>27.84</v>
      </c>
      <c r="C399">
        <v>0.33</v>
      </c>
      <c r="D399">
        <v>16.989999999999998</v>
      </c>
      <c r="E399">
        <v>17.2</v>
      </c>
      <c r="F399">
        <v>3.63</v>
      </c>
      <c r="G399">
        <v>1.1100000000000001</v>
      </c>
      <c r="H399">
        <v>1.8</v>
      </c>
      <c r="I399">
        <v>4.87</v>
      </c>
      <c r="J399">
        <v>73.760000000000005</v>
      </c>
      <c r="L399" s="1"/>
      <c r="T399" s="1"/>
      <c r="AH399" s="1"/>
    </row>
    <row r="400" spans="1:34" customFormat="1" x14ac:dyDescent="0.3">
      <c r="A400" t="s">
        <v>16</v>
      </c>
      <c r="B400" t="s">
        <v>0</v>
      </c>
      <c r="C400" t="s">
        <v>563</v>
      </c>
      <c r="D400" t="s">
        <v>636</v>
      </c>
      <c r="E400" t="s">
        <v>638</v>
      </c>
      <c r="F400" t="s">
        <v>640</v>
      </c>
      <c r="G400" t="s">
        <v>637</v>
      </c>
      <c r="H400" t="s">
        <v>639</v>
      </c>
      <c r="I400" t="s">
        <v>12</v>
      </c>
      <c r="J400" t="s">
        <v>14</v>
      </c>
      <c r="T400" s="1"/>
      <c r="AH400" s="1"/>
    </row>
    <row r="401" spans="1:34" customFormat="1" x14ac:dyDescent="0.3">
      <c r="A401" t="s">
        <v>713</v>
      </c>
      <c r="B401">
        <v>8.09</v>
      </c>
      <c r="C401">
        <v>17.71</v>
      </c>
      <c r="D401">
        <v>16.77</v>
      </c>
      <c r="E401">
        <v>6.18</v>
      </c>
      <c r="F401">
        <v>2.6</v>
      </c>
      <c r="G401">
        <v>28</v>
      </c>
      <c r="H401">
        <v>1.7</v>
      </c>
      <c r="I401">
        <v>0.82</v>
      </c>
      <c r="J401">
        <v>81.86</v>
      </c>
      <c r="L401" s="1"/>
      <c r="T401" s="1"/>
      <c r="AE401" t="s">
        <v>714</v>
      </c>
      <c r="AH401" s="1"/>
    </row>
    <row r="402" spans="1:34" customFormat="1" x14ac:dyDescent="0.3">
      <c r="A402" t="s">
        <v>715</v>
      </c>
      <c r="B402">
        <v>11.3</v>
      </c>
      <c r="C402">
        <v>14.38</v>
      </c>
      <c r="D402">
        <v>15.26</v>
      </c>
      <c r="E402">
        <v>5.63</v>
      </c>
      <c r="F402">
        <v>2.23</v>
      </c>
      <c r="G402">
        <v>23.75</v>
      </c>
      <c r="H402">
        <v>1.6</v>
      </c>
      <c r="I402">
        <v>0.88</v>
      </c>
      <c r="J402">
        <v>75.03</v>
      </c>
      <c r="L402" s="1"/>
      <c r="T402" s="1"/>
      <c r="AE402" t="s">
        <v>716</v>
      </c>
      <c r="AH402" s="1"/>
    </row>
    <row r="403" spans="1:34" customFormat="1" x14ac:dyDescent="0.3">
      <c r="A403" t="s">
        <v>717</v>
      </c>
      <c r="B403">
        <v>5.38</v>
      </c>
      <c r="C403">
        <v>16.38</v>
      </c>
      <c r="D403">
        <v>16.59</v>
      </c>
      <c r="E403">
        <v>4.8499999999999996</v>
      </c>
      <c r="F403">
        <v>2.44</v>
      </c>
      <c r="G403">
        <v>25.89</v>
      </c>
      <c r="H403">
        <v>1.55</v>
      </c>
      <c r="I403">
        <v>0.74</v>
      </c>
      <c r="J403">
        <v>73.819999999999993</v>
      </c>
      <c r="L403" s="1"/>
      <c r="T403" s="1"/>
      <c r="AE403" t="s">
        <v>718</v>
      </c>
      <c r="AH403" s="1"/>
    </row>
    <row r="404" spans="1:34" customFormat="1" x14ac:dyDescent="0.3">
      <c r="A404" t="s">
        <v>719</v>
      </c>
      <c r="B404">
        <v>1.25</v>
      </c>
      <c r="C404">
        <v>19.13</v>
      </c>
      <c r="D404">
        <v>17.829999999999998</v>
      </c>
      <c r="E404">
        <v>7.57</v>
      </c>
      <c r="F404">
        <v>2.78</v>
      </c>
      <c r="G404">
        <v>30.59</v>
      </c>
      <c r="H404">
        <v>1.69</v>
      </c>
      <c r="I404">
        <v>0.89</v>
      </c>
      <c r="J404">
        <v>81.73</v>
      </c>
      <c r="L404" s="1"/>
      <c r="T404" s="1"/>
      <c r="AE404" t="s">
        <v>720</v>
      </c>
      <c r="AH404" s="1"/>
    </row>
    <row r="405" spans="1:34" customFormat="1" x14ac:dyDescent="0.3">
      <c r="A405" t="s">
        <v>721</v>
      </c>
      <c r="B405">
        <v>47.18</v>
      </c>
      <c r="C405">
        <v>2.17</v>
      </c>
      <c r="D405">
        <v>2.63</v>
      </c>
      <c r="E405">
        <v>1.1399999999999999</v>
      </c>
      <c r="F405">
        <v>0.28999999999999998</v>
      </c>
      <c r="G405">
        <v>4.5999999999999996</v>
      </c>
      <c r="H405">
        <v>0.35</v>
      </c>
      <c r="I405">
        <v>0.25</v>
      </c>
      <c r="J405">
        <v>58.61</v>
      </c>
      <c r="L405" s="1"/>
      <c r="T405" s="1"/>
      <c r="AE405" t="s">
        <v>722</v>
      </c>
      <c r="AH405" s="1"/>
    </row>
    <row r="406" spans="1:34" customFormat="1" x14ac:dyDescent="0.3">
      <c r="A406" t="s">
        <v>723</v>
      </c>
      <c r="B406">
        <v>2.02</v>
      </c>
      <c r="C406">
        <v>19.510000000000002</v>
      </c>
      <c r="D406">
        <v>17.149999999999999</v>
      </c>
      <c r="E406">
        <v>8.1300000000000008</v>
      </c>
      <c r="F406">
        <v>2.87</v>
      </c>
      <c r="G406">
        <v>31.02</v>
      </c>
      <c r="H406">
        <v>1.77</v>
      </c>
      <c r="I406">
        <v>0.76</v>
      </c>
      <c r="J406">
        <v>83.24</v>
      </c>
      <c r="L406" s="1"/>
      <c r="T406" s="1"/>
      <c r="AE406" t="s">
        <v>724</v>
      </c>
      <c r="AH406" s="1"/>
    </row>
    <row r="407" spans="1:34" customFormat="1" x14ac:dyDescent="0.3">
      <c r="A407" t="s">
        <v>725</v>
      </c>
      <c r="B407">
        <v>5.38</v>
      </c>
      <c r="C407">
        <v>11.85</v>
      </c>
      <c r="D407">
        <v>15.65</v>
      </c>
      <c r="E407">
        <v>4.82</v>
      </c>
      <c r="F407">
        <v>2.17</v>
      </c>
      <c r="G407">
        <v>22.74</v>
      </c>
      <c r="H407">
        <v>1.45</v>
      </c>
      <c r="I407">
        <v>1.39</v>
      </c>
      <c r="J407">
        <v>65.45</v>
      </c>
      <c r="L407" s="1"/>
      <c r="T407" s="1"/>
      <c r="AE407" t="s">
        <v>726</v>
      </c>
      <c r="AH407" s="1"/>
    </row>
    <row r="408" spans="1:34" customFormat="1" x14ac:dyDescent="0.3">
      <c r="A408" t="s">
        <v>727</v>
      </c>
      <c r="B408">
        <v>5.03</v>
      </c>
      <c r="C408">
        <v>16.16</v>
      </c>
      <c r="D408">
        <v>18.34</v>
      </c>
      <c r="E408">
        <v>5.9</v>
      </c>
      <c r="F408">
        <v>2.75</v>
      </c>
      <c r="G408">
        <v>28.83</v>
      </c>
      <c r="H408">
        <v>1.82</v>
      </c>
      <c r="I408">
        <v>0.46</v>
      </c>
      <c r="J408">
        <v>79.28</v>
      </c>
      <c r="L408" s="1"/>
      <c r="T408" s="1"/>
      <c r="AE408" t="s">
        <v>728</v>
      </c>
      <c r="AH408" s="1"/>
    </row>
    <row r="409" spans="1:34" customFormat="1" x14ac:dyDescent="0.3">
      <c r="A409" t="s">
        <v>729</v>
      </c>
      <c r="B409">
        <v>1.49</v>
      </c>
      <c r="C409">
        <v>11.29</v>
      </c>
      <c r="D409">
        <v>19.21</v>
      </c>
      <c r="E409">
        <v>5.69</v>
      </c>
      <c r="F409">
        <v>2.4700000000000002</v>
      </c>
      <c r="G409">
        <v>29.1</v>
      </c>
      <c r="H409">
        <v>2.17</v>
      </c>
      <c r="I409">
        <v>2.3199999999999998</v>
      </c>
      <c r="J409">
        <v>73.75</v>
      </c>
      <c r="L409" s="1"/>
      <c r="T409" s="1"/>
      <c r="AE409" t="s">
        <v>730</v>
      </c>
      <c r="AH409" s="1"/>
    </row>
    <row r="410" spans="1:34" customFormat="1" x14ac:dyDescent="0.3">
      <c r="A410" t="s">
        <v>731</v>
      </c>
      <c r="B410">
        <v>2.52</v>
      </c>
      <c r="C410">
        <v>16.12</v>
      </c>
      <c r="D410">
        <v>20.100000000000001</v>
      </c>
      <c r="E410">
        <v>6.45</v>
      </c>
      <c r="F410">
        <v>2.84</v>
      </c>
      <c r="G410">
        <v>30.72</v>
      </c>
      <c r="H410">
        <v>1.96</v>
      </c>
      <c r="I410">
        <v>0.75</v>
      </c>
      <c r="J410">
        <v>81.47</v>
      </c>
      <c r="L410" s="1"/>
      <c r="T410" s="1"/>
      <c r="AE410" t="s">
        <v>732</v>
      </c>
      <c r="AH410" s="1"/>
    </row>
    <row r="411" spans="1:34" customFormat="1" x14ac:dyDescent="0.3">
      <c r="A411" t="s">
        <v>733</v>
      </c>
      <c r="B411">
        <v>10.47</v>
      </c>
      <c r="C411">
        <v>10.36</v>
      </c>
      <c r="D411">
        <v>13.88</v>
      </c>
      <c r="E411">
        <v>4.78</v>
      </c>
      <c r="F411">
        <v>2.17</v>
      </c>
      <c r="G411">
        <v>24.44</v>
      </c>
      <c r="H411">
        <v>1.54</v>
      </c>
      <c r="I411">
        <v>0.72</v>
      </c>
      <c r="J411">
        <v>68.36</v>
      </c>
      <c r="L411" s="1"/>
      <c r="T411" s="1"/>
      <c r="AE411" t="s">
        <v>734</v>
      </c>
      <c r="AH411" s="1"/>
    </row>
    <row r="412" spans="1:34" customFormat="1" x14ac:dyDescent="0.3">
      <c r="A412" t="s">
        <v>735</v>
      </c>
      <c r="B412">
        <v>9.9700000000000006</v>
      </c>
      <c r="C412">
        <v>13.85</v>
      </c>
      <c r="D412">
        <v>16.23</v>
      </c>
      <c r="E412">
        <v>3.11</v>
      </c>
      <c r="F412">
        <v>1.82</v>
      </c>
      <c r="G412">
        <v>19.170000000000002</v>
      </c>
      <c r="H412">
        <v>1.19</v>
      </c>
      <c r="I412">
        <v>0.39</v>
      </c>
      <c r="J412">
        <v>65.739999999999995</v>
      </c>
      <c r="L412" s="1"/>
      <c r="T412" s="1"/>
      <c r="AE412" t="s">
        <v>736</v>
      </c>
      <c r="AH412" s="1"/>
    </row>
    <row r="413" spans="1:34" customFormat="1" x14ac:dyDescent="0.3">
      <c r="A413" t="s">
        <v>737</v>
      </c>
      <c r="B413">
        <v>17.41</v>
      </c>
      <c r="C413">
        <v>11.21</v>
      </c>
      <c r="D413">
        <v>14.97</v>
      </c>
      <c r="E413">
        <v>2.3199999999999998</v>
      </c>
      <c r="F413">
        <v>1.71</v>
      </c>
      <c r="G413">
        <v>16.78</v>
      </c>
      <c r="H413">
        <v>1.06</v>
      </c>
      <c r="I413">
        <v>0.33</v>
      </c>
      <c r="J413">
        <v>65.790000000000006</v>
      </c>
      <c r="L413" s="1"/>
      <c r="T413" s="1"/>
      <c r="AE413" t="s">
        <v>738</v>
      </c>
      <c r="AH413" s="1"/>
    </row>
    <row r="414" spans="1:34" customFormat="1" x14ac:dyDescent="0.3">
      <c r="A414" t="s">
        <v>739</v>
      </c>
      <c r="B414">
        <v>10.07</v>
      </c>
      <c r="C414">
        <v>10.01</v>
      </c>
      <c r="D414">
        <v>13.7</v>
      </c>
      <c r="E414">
        <v>17.12</v>
      </c>
      <c r="F414">
        <v>2.25</v>
      </c>
      <c r="G414">
        <v>1.08</v>
      </c>
      <c r="H414">
        <v>0.77</v>
      </c>
      <c r="I414">
        <v>0.16</v>
      </c>
      <c r="J414">
        <v>55.16</v>
      </c>
      <c r="L414" s="1"/>
      <c r="T414" s="1"/>
      <c r="AE414" t="s">
        <v>740</v>
      </c>
      <c r="AH414" s="1"/>
    </row>
    <row r="415" spans="1:34" customFormat="1" x14ac:dyDescent="0.3">
      <c r="A415" t="s">
        <v>741</v>
      </c>
      <c r="B415">
        <v>14.81</v>
      </c>
      <c r="C415">
        <v>4.37</v>
      </c>
      <c r="D415">
        <v>19.489999999999998</v>
      </c>
      <c r="E415">
        <v>22.25</v>
      </c>
      <c r="F415">
        <v>3.58</v>
      </c>
      <c r="G415">
        <v>1.32</v>
      </c>
      <c r="H415">
        <v>2.11</v>
      </c>
      <c r="I415">
        <v>0.39</v>
      </c>
      <c r="J415">
        <v>68.3</v>
      </c>
      <c r="L415" s="1"/>
      <c r="T415" s="1"/>
      <c r="AE415" t="s">
        <v>742</v>
      </c>
      <c r="AH415" s="1"/>
    </row>
    <row r="416" spans="1:34" customFormat="1" x14ac:dyDescent="0.3">
      <c r="A416" t="s">
        <v>743</v>
      </c>
      <c r="B416">
        <v>14.85</v>
      </c>
      <c r="C416">
        <v>4.99</v>
      </c>
      <c r="D416">
        <v>22.58</v>
      </c>
      <c r="E416">
        <v>22.66</v>
      </c>
      <c r="F416">
        <v>2.75</v>
      </c>
      <c r="G416">
        <v>1.37</v>
      </c>
      <c r="H416">
        <v>2.25</v>
      </c>
      <c r="I416">
        <v>0.4</v>
      </c>
      <c r="J416">
        <v>71.86</v>
      </c>
      <c r="L416" s="1"/>
      <c r="T416" s="1"/>
      <c r="AE416" t="s">
        <v>744</v>
      </c>
      <c r="AH416" s="1"/>
    </row>
    <row r="417" spans="1:34" customFormat="1" x14ac:dyDescent="0.3">
      <c r="A417" t="s">
        <v>745</v>
      </c>
      <c r="B417">
        <v>13.44</v>
      </c>
      <c r="C417">
        <v>6.5</v>
      </c>
      <c r="D417">
        <v>24.55</v>
      </c>
      <c r="E417">
        <v>26.79</v>
      </c>
      <c r="F417">
        <v>4.49</v>
      </c>
      <c r="G417">
        <v>1.4</v>
      </c>
      <c r="H417">
        <v>2.66</v>
      </c>
      <c r="I417">
        <v>0.94</v>
      </c>
      <c r="J417">
        <v>80.75</v>
      </c>
      <c r="L417" s="1"/>
      <c r="T417" s="1"/>
      <c r="AE417" t="s">
        <v>746</v>
      </c>
      <c r="AH417" s="1"/>
    </row>
    <row r="418" spans="1:34" customFormat="1" x14ac:dyDescent="0.3">
      <c r="A418" t="s">
        <v>747</v>
      </c>
      <c r="B418">
        <v>4.12</v>
      </c>
      <c r="C418">
        <v>48.98</v>
      </c>
      <c r="D418">
        <v>6.25</v>
      </c>
      <c r="E418">
        <v>9.27</v>
      </c>
      <c r="F418">
        <v>1.97</v>
      </c>
      <c r="G418">
        <v>0.55000000000000004</v>
      </c>
      <c r="H418">
        <v>0.88</v>
      </c>
      <c r="I418">
        <v>0.19</v>
      </c>
      <c r="J418">
        <v>72.2</v>
      </c>
      <c r="L418" s="1"/>
      <c r="T418" s="1"/>
      <c r="AE418" t="s">
        <v>748</v>
      </c>
      <c r="AH418" s="1"/>
    </row>
    <row r="419" spans="1:34" customFormat="1" x14ac:dyDescent="0.3">
      <c r="A419" t="s">
        <v>749</v>
      </c>
      <c r="B419">
        <v>5.25</v>
      </c>
      <c r="C419">
        <v>18.399999999999999</v>
      </c>
      <c r="D419">
        <v>13.61</v>
      </c>
      <c r="E419">
        <v>21.26</v>
      </c>
      <c r="F419">
        <v>7.29</v>
      </c>
      <c r="G419">
        <v>1.9</v>
      </c>
      <c r="H419">
        <v>2.64</v>
      </c>
      <c r="I419">
        <v>1.24</v>
      </c>
      <c r="J419">
        <v>71.599999999999994</v>
      </c>
      <c r="L419" s="1"/>
      <c r="T419" s="1"/>
      <c r="AE419" t="s">
        <v>750</v>
      </c>
      <c r="AH419" s="1"/>
    </row>
    <row r="420" spans="1:34" customFormat="1" x14ac:dyDescent="0.3">
      <c r="A420" t="s">
        <v>751</v>
      </c>
      <c r="B420">
        <v>10.5</v>
      </c>
      <c r="C420">
        <v>10.11</v>
      </c>
      <c r="D420">
        <v>15.71</v>
      </c>
      <c r="E420">
        <v>21.86</v>
      </c>
      <c r="F420">
        <v>4.5</v>
      </c>
      <c r="G420">
        <v>1.52</v>
      </c>
      <c r="H420">
        <v>2.41</v>
      </c>
      <c r="I420">
        <v>0.69</v>
      </c>
      <c r="J420">
        <v>67.3</v>
      </c>
      <c r="L420" s="1"/>
      <c r="T420" s="1"/>
      <c r="AE420" t="s">
        <v>752</v>
      </c>
      <c r="AH420" s="1"/>
    </row>
    <row r="421" spans="1:34" customFormat="1" x14ac:dyDescent="0.3">
      <c r="A421" t="s">
        <v>753</v>
      </c>
      <c r="B421">
        <v>2.8</v>
      </c>
      <c r="C421">
        <v>20.440000000000001</v>
      </c>
      <c r="D421">
        <v>3.28</v>
      </c>
      <c r="E421">
        <v>4.4800000000000004</v>
      </c>
      <c r="F421">
        <v>1.04</v>
      </c>
      <c r="G421">
        <v>0.32</v>
      </c>
      <c r="H421">
        <v>0.41</v>
      </c>
      <c r="I421">
        <v>0.05</v>
      </c>
      <c r="J421">
        <v>32.82</v>
      </c>
      <c r="L421" s="1"/>
      <c r="T421" s="1"/>
      <c r="AE421" t="s">
        <v>754</v>
      </c>
      <c r="AH421" s="1"/>
    </row>
    <row r="422" spans="1:34" customFormat="1" x14ac:dyDescent="0.3">
      <c r="A422" t="s">
        <v>755</v>
      </c>
      <c r="B422">
        <v>7.76</v>
      </c>
      <c r="C422">
        <v>23.16</v>
      </c>
      <c r="D422">
        <v>9.42</v>
      </c>
      <c r="E422">
        <v>14.28</v>
      </c>
      <c r="F422">
        <v>3.18</v>
      </c>
      <c r="G422">
        <v>0.89</v>
      </c>
      <c r="H422">
        <v>1.54</v>
      </c>
      <c r="I422">
        <v>0.55000000000000004</v>
      </c>
      <c r="J422">
        <v>60.78</v>
      </c>
      <c r="L422" s="1"/>
      <c r="T422" s="1"/>
      <c r="AE422" t="s">
        <v>756</v>
      </c>
      <c r="AH422" s="1"/>
    </row>
    <row r="423" spans="1:34" customFormat="1" x14ac:dyDescent="0.3">
      <c r="A423" t="s">
        <v>757</v>
      </c>
      <c r="B423">
        <v>16.3</v>
      </c>
      <c r="C423">
        <v>4.8899999999999997</v>
      </c>
      <c r="D423">
        <v>21.65</v>
      </c>
      <c r="E423">
        <v>26.78</v>
      </c>
      <c r="F423">
        <v>5.05</v>
      </c>
      <c r="G423">
        <v>1.6</v>
      </c>
      <c r="H423">
        <v>2.67</v>
      </c>
      <c r="I423">
        <v>0.74</v>
      </c>
      <c r="J423">
        <v>79.69</v>
      </c>
      <c r="L423" s="1"/>
      <c r="T423" s="1"/>
      <c r="AE423" t="s">
        <v>758</v>
      </c>
      <c r="AH423" s="1"/>
    </row>
    <row r="424" spans="1:34" customFormat="1" x14ac:dyDescent="0.3">
      <c r="A424" t="s">
        <v>759</v>
      </c>
      <c r="B424">
        <v>17.46</v>
      </c>
      <c r="C424">
        <v>2.0099999999999998</v>
      </c>
      <c r="D424">
        <v>18.190000000000001</v>
      </c>
      <c r="E424">
        <v>29.07</v>
      </c>
      <c r="F424">
        <v>7.73</v>
      </c>
      <c r="G424">
        <v>2.08</v>
      </c>
      <c r="H424">
        <v>3.13</v>
      </c>
      <c r="I424">
        <v>0.54</v>
      </c>
      <c r="J424">
        <v>80.2</v>
      </c>
      <c r="L424" s="1"/>
      <c r="T424" s="1"/>
      <c r="AE424" t="s">
        <v>760</v>
      </c>
      <c r="AH424" s="1"/>
    </row>
    <row r="425" spans="1:34" customFormat="1" x14ac:dyDescent="0.3">
      <c r="A425" t="s">
        <v>761</v>
      </c>
      <c r="B425">
        <v>17.850000000000001</v>
      </c>
      <c r="C425">
        <v>2.0099999999999998</v>
      </c>
      <c r="D425">
        <v>19.91</v>
      </c>
      <c r="E425">
        <v>28.99</v>
      </c>
      <c r="F425">
        <v>6.93</v>
      </c>
      <c r="G425">
        <v>1.95</v>
      </c>
      <c r="H425">
        <v>2.9</v>
      </c>
      <c r="I425">
        <v>0.41</v>
      </c>
      <c r="J425">
        <v>80.959999999999994</v>
      </c>
      <c r="L425" s="1"/>
      <c r="T425" s="1"/>
      <c r="AE425" t="s">
        <v>762</v>
      </c>
      <c r="AH425" s="1"/>
    </row>
    <row r="426" spans="1:34" customFormat="1" x14ac:dyDescent="0.3">
      <c r="A426" t="s">
        <v>763</v>
      </c>
      <c r="B426">
        <v>17.55</v>
      </c>
      <c r="C426">
        <v>2.8</v>
      </c>
      <c r="D426">
        <v>20.07</v>
      </c>
      <c r="E426">
        <v>28.27</v>
      </c>
      <c r="F426">
        <v>5.73</v>
      </c>
      <c r="G426">
        <v>1.69</v>
      </c>
      <c r="H426">
        <v>2.64</v>
      </c>
      <c r="I426">
        <v>0.52</v>
      </c>
      <c r="J426">
        <v>79.27</v>
      </c>
      <c r="L426" s="1"/>
      <c r="T426" s="1"/>
      <c r="AE426" t="s">
        <v>764</v>
      </c>
      <c r="AH426" s="1"/>
    </row>
    <row r="427" spans="1:34" customFormat="1" x14ac:dyDescent="0.3">
      <c r="A427" t="s">
        <v>765</v>
      </c>
      <c r="B427">
        <v>16.45</v>
      </c>
      <c r="C427">
        <v>3.19</v>
      </c>
      <c r="D427">
        <v>19</v>
      </c>
      <c r="E427">
        <v>28.83</v>
      </c>
      <c r="F427">
        <v>6.16</v>
      </c>
      <c r="G427">
        <v>1.79</v>
      </c>
      <c r="H427">
        <v>2.75</v>
      </c>
      <c r="I427">
        <v>0.59</v>
      </c>
      <c r="J427">
        <v>78.77</v>
      </c>
      <c r="L427" s="1"/>
      <c r="T427" s="1"/>
      <c r="AE427" t="s">
        <v>766</v>
      </c>
      <c r="AH427" s="1"/>
    </row>
    <row r="428" spans="1:34" customFormat="1" x14ac:dyDescent="0.3">
      <c r="A428" t="s">
        <v>767</v>
      </c>
      <c r="B428">
        <v>7.98</v>
      </c>
      <c r="C428">
        <v>17.739999999999998</v>
      </c>
      <c r="D428">
        <v>8.61</v>
      </c>
      <c r="E428">
        <v>11.84</v>
      </c>
      <c r="F428">
        <v>2.59</v>
      </c>
      <c r="G428">
        <v>0.82</v>
      </c>
      <c r="H428">
        <v>1.28</v>
      </c>
      <c r="I428">
        <v>0.13</v>
      </c>
      <c r="J428">
        <v>50.99</v>
      </c>
      <c r="L428" s="1"/>
      <c r="T428" s="1"/>
      <c r="AE428" t="s">
        <v>768</v>
      </c>
      <c r="AH428" s="1"/>
    </row>
    <row r="429" spans="1:34" customFormat="1" x14ac:dyDescent="0.3">
      <c r="A429" t="s">
        <v>769</v>
      </c>
      <c r="B429">
        <v>13.24</v>
      </c>
      <c r="C429">
        <v>0.53</v>
      </c>
      <c r="D429">
        <v>20.350000000000001</v>
      </c>
      <c r="E429">
        <v>30.32</v>
      </c>
      <c r="F429">
        <v>5.86</v>
      </c>
      <c r="G429">
        <v>1.67</v>
      </c>
      <c r="H429">
        <v>2.71</v>
      </c>
      <c r="I429">
        <v>0.46</v>
      </c>
      <c r="J429">
        <v>75.14</v>
      </c>
      <c r="L429" s="1"/>
      <c r="T429" s="1"/>
      <c r="AE429" t="s">
        <v>770</v>
      </c>
      <c r="AH429" s="1"/>
    </row>
    <row r="430" spans="1:34" customFormat="1" x14ac:dyDescent="0.3">
      <c r="A430" t="s">
        <v>771</v>
      </c>
      <c r="B430">
        <v>16.73</v>
      </c>
      <c r="C430">
        <v>2.59</v>
      </c>
      <c r="D430">
        <v>22.64</v>
      </c>
      <c r="E430">
        <v>28.14</v>
      </c>
      <c r="F430">
        <v>4.9000000000000004</v>
      </c>
      <c r="G430">
        <v>1.57</v>
      </c>
      <c r="H430">
        <v>2.7</v>
      </c>
      <c r="I430">
        <v>0.56999999999999995</v>
      </c>
      <c r="J430">
        <v>79.84</v>
      </c>
      <c r="L430" s="1"/>
      <c r="T430" s="1"/>
      <c r="AE430" t="s">
        <v>772</v>
      </c>
      <c r="AH430" s="1"/>
    </row>
    <row r="431" spans="1:34" customFormat="1" x14ac:dyDescent="0.3">
      <c r="A431" t="s">
        <v>773</v>
      </c>
      <c r="B431">
        <v>19</v>
      </c>
      <c r="C431">
        <v>1.56</v>
      </c>
      <c r="D431">
        <v>22.19</v>
      </c>
      <c r="E431">
        <v>30.04</v>
      </c>
      <c r="F431">
        <v>5.33</v>
      </c>
      <c r="G431">
        <v>1.67</v>
      </c>
      <c r="H431">
        <v>2.82</v>
      </c>
      <c r="I431">
        <v>0.59</v>
      </c>
      <c r="J431">
        <v>83.2</v>
      </c>
      <c r="L431" s="1"/>
      <c r="T431" s="1"/>
      <c r="AE431" t="s">
        <v>774</v>
      </c>
      <c r="AH431" s="1"/>
    </row>
    <row r="432" spans="1:34" customFormat="1" x14ac:dyDescent="0.3">
      <c r="A432" t="s">
        <v>775</v>
      </c>
      <c r="B432">
        <v>17.82</v>
      </c>
      <c r="C432">
        <v>2.69</v>
      </c>
      <c r="D432">
        <v>22.79</v>
      </c>
      <c r="E432">
        <v>29.3</v>
      </c>
      <c r="F432">
        <v>4.57</v>
      </c>
      <c r="G432">
        <v>1.55</v>
      </c>
      <c r="H432">
        <v>2.66</v>
      </c>
      <c r="I432">
        <v>0.57999999999999996</v>
      </c>
      <c r="J432">
        <v>81.97</v>
      </c>
      <c r="L432" s="1"/>
      <c r="T432" s="1"/>
      <c r="AE432" t="s">
        <v>776</v>
      </c>
      <c r="AH432" s="1"/>
    </row>
    <row r="433" spans="1:34" customFormat="1" x14ac:dyDescent="0.3">
      <c r="A433" t="s">
        <v>777</v>
      </c>
      <c r="B433">
        <v>16.77</v>
      </c>
      <c r="C433">
        <v>1.06</v>
      </c>
      <c r="D433">
        <v>21.59</v>
      </c>
      <c r="E433">
        <v>31.93</v>
      </c>
      <c r="F433">
        <v>5.97</v>
      </c>
      <c r="G433">
        <v>1.91</v>
      </c>
      <c r="H433">
        <v>2.86</v>
      </c>
      <c r="I433">
        <v>0.64</v>
      </c>
      <c r="J433">
        <v>82.73</v>
      </c>
      <c r="L433" s="1"/>
      <c r="T433" s="1"/>
      <c r="AE433" t="s">
        <v>778</v>
      </c>
      <c r="AH433" s="1"/>
    </row>
    <row r="434" spans="1:34" customFormat="1" x14ac:dyDescent="0.3">
      <c r="A434" t="s">
        <v>779</v>
      </c>
      <c r="B434">
        <v>12.2</v>
      </c>
      <c r="C434">
        <v>12.56</v>
      </c>
      <c r="D434">
        <v>19.05</v>
      </c>
      <c r="E434">
        <v>24.38</v>
      </c>
      <c r="F434">
        <v>3.8</v>
      </c>
      <c r="G434">
        <v>1.55</v>
      </c>
      <c r="H434">
        <v>2.35</v>
      </c>
      <c r="I434">
        <v>0.38</v>
      </c>
      <c r="J434">
        <v>76.27</v>
      </c>
      <c r="L434" s="1"/>
      <c r="T434" s="1"/>
      <c r="AE434" t="s">
        <v>780</v>
      </c>
      <c r="AH434" s="1"/>
    </row>
    <row r="435" spans="1:34" customFormat="1" x14ac:dyDescent="0.3">
      <c r="L435" s="1"/>
      <c r="T435" s="1"/>
      <c r="AH435" s="1"/>
    </row>
    <row r="436" spans="1:34" customFormat="1" x14ac:dyDescent="0.3">
      <c r="B436" t="s">
        <v>0</v>
      </c>
      <c r="C436" t="s">
        <v>2</v>
      </c>
      <c r="D436" t="s">
        <v>4</v>
      </c>
      <c r="E436" t="s">
        <v>6</v>
      </c>
      <c r="F436" t="s">
        <v>7</v>
      </c>
      <c r="G436" t="s">
        <v>8</v>
      </c>
      <c r="H436" t="s">
        <v>10</v>
      </c>
      <c r="I436" t="s">
        <v>11</v>
      </c>
      <c r="J436" t="s">
        <v>14</v>
      </c>
      <c r="K436" t="s">
        <v>14</v>
      </c>
      <c r="T436" s="1"/>
      <c r="AH436" s="1"/>
    </row>
    <row r="437" spans="1:34" customFormat="1" x14ac:dyDescent="0.3">
      <c r="A437" t="s">
        <v>781</v>
      </c>
      <c r="B437">
        <v>51.98</v>
      </c>
      <c r="C437">
        <v>22.8</v>
      </c>
      <c r="D437">
        <v>0.04</v>
      </c>
      <c r="E437">
        <v>0.21</v>
      </c>
      <c r="F437">
        <v>0.03</v>
      </c>
      <c r="G437">
        <v>0</v>
      </c>
      <c r="H437">
        <v>13.06</v>
      </c>
      <c r="I437">
        <v>0.04</v>
      </c>
      <c r="J437">
        <v>88.16</v>
      </c>
      <c r="K437">
        <v>88.16</v>
      </c>
      <c r="M437" s="1"/>
      <c r="T437" s="1"/>
      <c r="AE437" t="s">
        <v>782</v>
      </c>
      <c r="AH437" s="1"/>
    </row>
    <row r="438" spans="1:34" customFormat="1" x14ac:dyDescent="0.3">
      <c r="A438" t="s">
        <v>783</v>
      </c>
      <c r="B438">
        <v>53.33</v>
      </c>
      <c r="C438">
        <v>22.94</v>
      </c>
      <c r="D438">
        <v>0.02</v>
      </c>
      <c r="E438">
        <v>0.04</v>
      </c>
      <c r="F438">
        <v>0.03</v>
      </c>
      <c r="G438">
        <v>-0.01</v>
      </c>
      <c r="H438">
        <v>13.67</v>
      </c>
      <c r="I438">
        <v>0.05</v>
      </c>
      <c r="J438">
        <v>90.08</v>
      </c>
      <c r="K438">
        <v>90.08</v>
      </c>
      <c r="M438" s="1"/>
      <c r="T438" s="1"/>
      <c r="AE438" t="s">
        <v>784</v>
      </c>
      <c r="AH438" s="1"/>
    </row>
    <row r="439" spans="1:34" customFormat="1" x14ac:dyDescent="0.3">
      <c r="A439" t="s">
        <v>785</v>
      </c>
      <c r="B439">
        <v>53.39</v>
      </c>
      <c r="C439">
        <v>23.82</v>
      </c>
      <c r="D439">
        <v>0.02</v>
      </c>
      <c r="E439">
        <v>0.03</v>
      </c>
      <c r="F439">
        <v>0.04</v>
      </c>
      <c r="G439">
        <v>0.03</v>
      </c>
      <c r="H439">
        <v>13.26</v>
      </c>
      <c r="I439">
        <v>0.08</v>
      </c>
      <c r="J439">
        <v>90.68</v>
      </c>
      <c r="K439">
        <v>90.68</v>
      </c>
      <c r="M439" s="1"/>
      <c r="T439" s="1"/>
      <c r="AE439" t="s">
        <v>786</v>
      </c>
      <c r="AH439" s="1"/>
    </row>
    <row r="440" spans="1:34" customFormat="1" x14ac:dyDescent="0.3">
      <c r="A440" t="s">
        <v>787</v>
      </c>
      <c r="B440">
        <v>53.63</v>
      </c>
      <c r="C440">
        <v>23.45</v>
      </c>
      <c r="D440">
        <v>0.02</v>
      </c>
      <c r="E440">
        <v>0.06</v>
      </c>
      <c r="F440">
        <v>0.04</v>
      </c>
      <c r="G440">
        <v>0.04</v>
      </c>
      <c r="H440">
        <v>13.48</v>
      </c>
      <c r="I440">
        <v>0.04</v>
      </c>
      <c r="J440">
        <v>90.75</v>
      </c>
      <c r="K440">
        <v>90.75</v>
      </c>
      <c r="M440" s="1"/>
      <c r="T440" s="1"/>
      <c r="AE440" t="s">
        <v>788</v>
      </c>
      <c r="AH440" s="1"/>
    </row>
    <row r="441" spans="1:34" customFormat="1" x14ac:dyDescent="0.3">
      <c r="A441" t="s">
        <v>789</v>
      </c>
      <c r="B441">
        <v>54.03</v>
      </c>
      <c r="C441">
        <v>23.16</v>
      </c>
      <c r="D441">
        <v>0.01</v>
      </c>
      <c r="E441">
        <v>0.04</v>
      </c>
      <c r="F441">
        <v>-0.01</v>
      </c>
      <c r="G441">
        <v>0.01</v>
      </c>
      <c r="H441">
        <v>13.51</v>
      </c>
      <c r="I441">
        <v>0.05</v>
      </c>
      <c r="J441">
        <v>90.81</v>
      </c>
      <c r="K441">
        <v>90.81</v>
      </c>
      <c r="M441" s="1"/>
      <c r="T441" s="1"/>
      <c r="AE441" t="s">
        <v>790</v>
      </c>
      <c r="AH441" s="1"/>
    </row>
    <row r="442" spans="1:34" customFormat="1" x14ac:dyDescent="0.3">
      <c r="A442" t="s">
        <v>791</v>
      </c>
      <c r="B442">
        <v>54.45</v>
      </c>
      <c r="C442">
        <v>23.41</v>
      </c>
      <c r="D442">
        <v>0.02</v>
      </c>
      <c r="E442">
        <v>0.04</v>
      </c>
      <c r="F442">
        <v>-0.04</v>
      </c>
      <c r="G442">
        <v>-0.02</v>
      </c>
      <c r="H442">
        <v>13.59</v>
      </c>
      <c r="I442">
        <v>0.05</v>
      </c>
      <c r="J442">
        <v>91.57</v>
      </c>
      <c r="K442">
        <v>91.57</v>
      </c>
      <c r="M442" s="1"/>
      <c r="T442" s="1"/>
      <c r="AE442" t="s">
        <v>792</v>
      </c>
      <c r="AH442" s="1"/>
    </row>
    <row r="443" spans="1:34" customFormat="1" x14ac:dyDescent="0.3">
      <c r="A443" t="s">
        <v>793</v>
      </c>
      <c r="B443">
        <v>51.45</v>
      </c>
      <c r="C443">
        <v>26.58</v>
      </c>
      <c r="D443">
        <v>0.74</v>
      </c>
      <c r="E443">
        <v>0.56999999999999995</v>
      </c>
      <c r="F443">
        <v>7.0000000000000007E-2</v>
      </c>
      <c r="G443">
        <v>-0.02</v>
      </c>
      <c r="H443">
        <v>11.92</v>
      </c>
      <c r="I443">
        <v>0.48</v>
      </c>
      <c r="J443">
        <v>91.8</v>
      </c>
      <c r="K443">
        <v>91.8</v>
      </c>
      <c r="M443" s="1"/>
      <c r="T443" s="1"/>
      <c r="AE443" t="s">
        <v>794</v>
      </c>
      <c r="AH443" s="1"/>
    </row>
    <row r="444" spans="1:34" customFormat="1" x14ac:dyDescent="0.3">
      <c r="A444" t="s">
        <v>795</v>
      </c>
      <c r="B444">
        <v>52.95</v>
      </c>
      <c r="C444">
        <v>24.74</v>
      </c>
      <c r="D444">
        <v>0.14000000000000001</v>
      </c>
      <c r="E444">
        <v>0.43</v>
      </c>
      <c r="F444">
        <v>0.06</v>
      </c>
      <c r="G444">
        <v>0.01</v>
      </c>
      <c r="H444">
        <v>12.24</v>
      </c>
      <c r="I444">
        <v>0.3</v>
      </c>
      <c r="J444">
        <v>90.86</v>
      </c>
      <c r="K444">
        <v>90.86</v>
      </c>
      <c r="M444" s="1"/>
      <c r="T444" s="1"/>
      <c r="AE444" t="s">
        <v>796</v>
      </c>
      <c r="AH444" s="1"/>
    </row>
    <row r="445" spans="1:34" customFormat="1" x14ac:dyDescent="0.3">
      <c r="A445" t="s">
        <v>797</v>
      </c>
      <c r="B445">
        <v>53.94</v>
      </c>
      <c r="C445">
        <v>23.04</v>
      </c>
      <c r="D445">
        <v>0.01</v>
      </c>
      <c r="E445">
        <v>0.47</v>
      </c>
      <c r="F445">
        <v>-0.02</v>
      </c>
      <c r="G445">
        <v>-0.01</v>
      </c>
      <c r="H445">
        <v>12.86</v>
      </c>
      <c r="I445">
        <v>0.22</v>
      </c>
      <c r="J445">
        <v>90.54</v>
      </c>
      <c r="K445">
        <v>90.54</v>
      </c>
      <c r="M445" s="1"/>
      <c r="T445" s="1"/>
      <c r="AE445" t="s">
        <v>798</v>
      </c>
      <c r="AH445" s="1"/>
    </row>
    <row r="446" spans="1:34" customFormat="1" x14ac:dyDescent="0.3">
      <c r="A446" t="s">
        <v>799</v>
      </c>
      <c r="B446">
        <v>54.09</v>
      </c>
      <c r="C446">
        <v>22.97</v>
      </c>
      <c r="D446">
        <v>0</v>
      </c>
      <c r="E446">
        <v>0.36</v>
      </c>
      <c r="F446">
        <v>0.02</v>
      </c>
      <c r="G446">
        <v>0.01</v>
      </c>
      <c r="H446">
        <v>12.89</v>
      </c>
      <c r="I446">
        <v>0.22</v>
      </c>
      <c r="J446">
        <v>90.57</v>
      </c>
      <c r="K446">
        <v>90.57</v>
      </c>
      <c r="M446" s="1"/>
      <c r="T446" s="1"/>
      <c r="AE446" t="s">
        <v>800</v>
      </c>
      <c r="AH446" s="1"/>
    </row>
    <row r="447" spans="1:34" customFormat="1" x14ac:dyDescent="0.3">
      <c r="A447" t="s">
        <v>801</v>
      </c>
      <c r="B447" s="15">
        <v>54.597649692221601</v>
      </c>
      <c r="C447" s="15">
        <v>23.673568364111173</v>
      </c>
      <c r="D447" s="15">
        <v>8.5804887147920162E-3</v>
      </c>
      <c r="E447" s="15">
        <v>0.27457563887334452</v>
      </c>
      <c r="F447" s="15">
        <v>-8.5804887147920162E-3</v>
      </c>
      <c r="G447" s="15">
        <v>-8.5804887147920162E-3</v>
      </c>
      <c r="H447" s="15">
        <v>13.222533109494499</v>
      </c>
      <c r="I447" s="15">
        <v>0.2145122178698004</v>
      </c>
      <c r="J447" s="24">
        <v>92</v>
      </c>
      <c r="K447">
        <v>107.22</v>
      </c>
      <c r="M447" s="1"/>
      <c r="T447" s="1"/>
      <c r="AE447" t="s">
        <v>802</v>
      </c>
      <c r="AH447" s="1"/>
    </row>
    <row r="448" spans="1:34" customFormat="1" x14ac:dyDescent="0.3">
      <c r="A448" t="s">
        <v>803</v>
      </c>
      <c r="B448">
        <v>55.02</v>
      </c>
      <c r="C448">
        <v>22.79</v>
      </c>
      <c r="D448">
        <v>0.01</v>
      </c>
      <c r="E448">
        <v>0.39</v>
      </c>
      <c r="F448">
        <v>0.03</v>
      </c>
      <c r="G448">
        <v>0.01</v>
      </c>
      <c r="H448">
        <v>13.09</v>
      </c>
      <c r="I448">
        <v>0.22</v>
      </c>
      <c r="J448">
        <v>91.55</v>
      </c>
      <c r="K448">
        <v>91.55</v>
      </c>
      <c r="M448" s="1"/>
      <c r="T448" s="1"/>
      <c r="AE448" t="s">
        <v>804</v>
      </c>
      <c r="AH448" s="1"/>
    </row>
    <row r="449" spans="1:34" customFormat="1" x14ac:dyDescent="0.3">
      <c r="A449" t="s">
        <v>805</v>
      </c>
      <c r="B449">
        <v>53.24</v>
      </c>
      <c r="C449">
        <v>23.98</v>
      </c>
      <c r="D449">
        <v>0.01</v>
      </c>
      <c r="E449">
        <v>0.02</v>
      </c>
      <c r="F449">
        <v>0.01</v>
      </c>
      <c r="G449">
        <v>0.01</v>
      </c>
      <c r="H449">
        <v>12.73</v>
      </c>
      <c r="I449">
        <v>0.14000000000000001</v>
      </c>
      <c r="J449">
        <v>90.15</v>
      </c>
      <c r="K449">
        <v>90.15</v>
      </c>
      <c r="M449" s="1"/>
      <c r="T449" s="1"/>
      <c r="AE449" t="s">
        <v>806</v>
      </c>
      <c r="AH449" s="1"/>
    </row>
    <row r="450" spans="1:34" customFormat="1" x14ac:dyDescent="0.3">
      <c r="A450" t="s">
        <v>807</v>
      </c>
      <c r="B450">
        <v>54.23</v>
      </c>
      <c r="C450">
        <v>23.21</v>
      </c>
      <c r="D450">
        <v>0.01</v>
      </c>
      <c r="E450">
        <v>0.01</v>
      </c>
      <c r="F450">
        <v>0.05</v>
      </c>
      <c r="G450">
        <v>0.04</v>
      </c>
      <c r="H450">
        <v>12.98</v>
      </c>
      <c r="I450">
        <v>0.09</v>
      </c>
      <c r="J450">
        <v>90.61</v>
      </c>
      <c r="K450">
        <v>90.61</v>
      </c>
      <c r="M450" s="1"/>
      <c r="T450" s="1"/>
      <c r="AE450" t="s">
        <v>808</v>
      </c>
      <c r="AH450" s="1"/>
    </row>
    <row r="451" spans="1:34" customFormat="1" x14ac:dyDescent="0.3">
      <c r="A451" t="s">
        <v>809</v>
      </c>
      <c r="B451">
        <v>54.82</v>
      </c>
      <c r="C451">
        <v>23.64</v>
      </c>
      <c r="D451">
        <v>0.01</v>
      </c>
      <c r="E451">
        <v>0.09</v>
      </c>
      <c r="F451">
        <v>0.06</v>
      </c>
      <c r="G451">
        <v>0.02</v>
      </c>
      <c r="H451">
        <v>12.79</v>
      </c>
      <c r="I451">
        <v>0.15</v>
      </c>
      <c r="J451">
        <v>91.58</v>
      </c>
      <c r="K451">
        <v>91.58</v>
      </c>
      <c r="M451" s="1"/>
      <c r="T451" s="1"/>
      <c r="AE451" t="s">
        <v>810</v>
      </c>
      <c r="AH451" s="1"/>
    </row>
    <row r="452" spans="1:34" customFormat="1" x14ac:dyDescent="0.3">
      <c r="A452" t="s">
        <v>811</v>
      </c>
      <c r="B452">
        <v>55.63</v>
      </c>
      <c r="C452">
        <v>22.29</v>
      </c>
      <c r="D452">
        <v>0.46</v>
      </c>
      <c r="E452">
        <v>0.83</v>
      </c>
      <c r="F452">
        <v>0.06</v>
      </c>
      <c r="G452">
        <v>0</v>
      </c>
      <c r="H452">
        <v>12.03</v>
      </c>
      <c r="I452">
        <v>0.4</v>
      </c>
      <c r="J452">
        <v>91.69</v>
      </c>
      <c r="K452">
        <v>91.69</v>
      </c>
      <c r="M452" s="1"/>
      <c r="T452" s="1"/>
      <c r="AE452" t="s">
        <v>812</v>
      </c>
      <c r="AH452" s="1"/>
    </row>
    <row r="453" spans="1:34" customFormat="1" x14ac:dyDescent="0.3">
      <c r="A453" t="s">
        <v>813</v>
      </c>
      <c r="B453">
        <v>55.76</v>
      </c>
      <c r="C453">
        <v>22.81</v>
      </c>
      <c r="D453">
        <v>0.41</v>
      </c>
      <c r="E453">
        <v>0.52</v>
      </c>
      <c r="F453">
        <v>0.03</v>
      </c>
      <c r="G453">
        <v>-0.02</v>
      </c>
      <c r="H453">
        <v>11.96</v>
      </c>
      <c r="I453">
        <v>0.14000000000000001</v>
      </c>
      <c r="J453">
        <v>91.64</v>
      </c>
      <c r="K453">
        <v>91.64</v>
      </c>
      <c r="M453" s="1"/>
      <c r="T453" s="1"/>
      <c r="AE453" t="s">
        <v>814</v>
      </c>
      <c r="AH453" s="1"/>
    </row>
    <row r="454" spans="1:34" customFormat="1" x14ac:dyDescent="0.3">
      <c r="A454" t="s">
        <v>815</v>
      </c>
      <c r="B454">
        <v>56.62</v>
      </c>
      <c r="C454">
        <v>22.11</v>
      </c>
      <c r="D454">
        <v>0.39</v>
      </c>
      <c r="E454">
        <v>0.46</v>
      </c>
      <c r="F454">
        <v>0.09</v>
      </c>
      <c r="G454">
        <v>0.01</v>
      </c>
      <c r="H454">
        <v>9.09</v>
      </c>
      <c r="I454">
        <v>4.4400000000000004</v>
      </c>
      <c r="J454">
        <v>93.21</v>
      </c>
      <c r="K454">
        <v>93.21</v>
      </c>
      <c r="M454" s="1"/>
      <c r="T454" s="1"/>
      <c r="AE454" t="s">
        <v>816</v>
      </c>
      <c r="AH454" s="1"/>
    </row>
    <row r="455" spans="1:34" customFormat="1" x14ac:dyDescent="0.3">
      <c r="A455" t="s">
        <v>817</v>
      </c>
      <c r="B455">
        <v>45</v>
      </c>
      <c r="C455">
        <v>31.28</v>
      </c>
      <c r="D455">
        <v>0</v>
      </c>
      <c r="E455">
        <v>1.28</v>
      </c>
      <c r="F455">
        <v>0.02</v>
      </c>
      <c r="G455">
        <v>-0.02</v>
      </c>
      <c r="H455">
        <v>16.12</v>
      </c>
      <c r="I455">
        <v>5.19</v>
      </c>
      <c r="J455">
        <v>98.88</v>
      </c>
      <c r="K455">
        <v>98.88</v>
      </c>
      <c r="M455" s="1"/>
      <c r="T455" s="1"/>
      <c r="AE455" t="s">
        <v>818</v>
      </c>
      <c r="AH455" s="1"/>
    </row>
    <row r="456" spans="1:34" customFormat="1" ht="15.6" customHeight="1" x14ac:dyDescent="0.3">
      <c r="A456" t="s">
        <v>819</v>
      </c>
      <c r="B456">
        <v>45.45</v>
      </c>
      <c r="C456">
        <v>31.04</v>
      </c>
      <c r="D456">
        <v>0</v>
      </c>
      <c r="E456">
        <v>1.21</v>
      </c>
      <c r="F456">
        <v>0</v>
      </c>
      <c r="G456">
        <v>-0.01</v>
      </c>
      <c r="H456">
        <v>16.239999999999998</v>
      </c>
      <c r="I456">
        <v>4.97</v>
      </c>
      <c r="J456">
        <v>98.92</v>
      </c>
      <c r="K456">
        <v>98.92</v>
      </c>
      <c r="M456" s="1"/>
      <c r="T456" s="1"/>
      <c r="AE456" t="s">
        <v>820</v>
      </c>
      <c r="AH456" s="1"/>
    </row>
    <row r="457" spans="1:34" customFormat="1" x14ac:dyDescent="0.3">
      <c r="A457" t="s">
        <v>821</v>
      </c>
      <c r="B457">
        <v>45.83</v>
      </c>
      <c r="C457">
        <v>30.84</v>
      </c>
      <c r="D457">
        <v>0</v>
      </c>
      <c r="E457">
        <v>1.25</v>
      </c>
      <c r="F457">
        <v>0</v>
      </c>
      <c r="G457">
        <v>0.01</v>
      </c>
      <c r="H457">
        <v>16.309999999999999</v>
      </c>
      <c r="I457">
        <v>4.8600000000000003</v>
      </c>
      <c r="J457">
        <v>99.09</v>
      </c>
      <c r="K457">
        <v>99.09</v>
      </c>
      <c r="M457" s="1"/>
      <c r="T457" s="1"/>
      <c r="AE457" t="s">
        <v>822</v>
      </c>
      <c r="AH457" s="1"/>
    </row>
    <row r="458" spans="1:34" customFormat="1" x14ac:dyDescent="0.3">
      <c r="A458" t="s">
        <v>823</v>
      </c>
      <c r="B458">
        <v>46</v>
      </c>
      <c r="C458">
        <v>30.64</v>
      </c>
      <c r="D458">
        <v>0.01</v>
      </c>
      <c r="E458">
        <v>1.55</v>
      </c>
      <c r="F458">
        <v>-0.01</v>
      </c>
      <c r="G458">
        <v>0.04</v>
      </c>
      <c r="H458">
        <v>16.32</v>
      </c>
      <c r="I458">
        <v>4.74</v>
      </c>
      <c r="J458">
        <v>99.29</v>
      </c>
      <c r="K458">
        <v>99.29</v>
      </c>
      <c r="M458" s="1"/>
      <c r="T458" s="1"/>
      <c r="AE458" t="s">
        <v>824</v>
      </c>
      <c r="AH458" s="1"/>
    </row>
    <row r="459" spans="1:34" customFormat="1" x14ac:dyDescent="0.3">
      <c r="A459" t="s">
        <v>825</v>
      </c>
      <c r="B459">
        <v>46.38</v>
      </c>
      <c r="C459">
        <v>30.53</v>
      </c>
      <c r="D459">
        <v>0.01</v>
      </c>
      <c r="E459">
        <v>1.27</v>
      </c>
      <c r="F459">
        <v>0.02</v>
      </c>
      <c r="G459">
        <v>-0.02</v>
      </c>
      <c r="H459">
        <v>16.14</v>
      </c>
      <c r="I459">
        <v>4.53</v>
      </c>
      <c r="J459">
        <v>98.88</v>
      </c>
      <c r="K459">
        <v>98.88</v>
      </c>
      <c r="M459" s="1"/>
      <c r="T459" s="1"/>
      <c r="AE459" t="s">
        <v>826</v>
      </c>
      <c r="AH459" s="1"/>
    </row>
    <row r="460" spans="1:34" customFormat="1" x14ac:dyDescent="0.3">
      <c r="A460" t="s">
        <v>827</v>
      </c>
      <c r="B460">
        <v>43.35</v>
      </c>
      <c r="C460">
        <v>32.299999999999997</v>
      </c>
      <c r="D460">
        <v>0.02</v>
      </c>
      <c r="E460">
        <v>0.28000000000000003</v>
      </c>
      <c r="F460">
        <v>0.01</v>
      </c>
      <c r="G460">
        <v>0.03</v>
      </c>
      <c r="H460">
        <v>15.72</v>
      </c>
      <c r="I460">
        <v>6.11</v>
      </c>
      <c r="J460">
        <v>97.82</v>
      </c>
      <c r="K460">
        <v>97.82</v>
      </c>
      <c r="M460" s="1"/>
      <c r="T460" s="1"/>
      <c r="AE460" t="s">
        <v>828</v>
      </c>
      <c r="AH460" s="1"/>
    </row>
    <row r="461" spans="1:34" customFormat="1" x14ac:dyDescent="0.3">
      <c r="A461" t="s">
        <v>829</v>
      </c>
      <c r="B461">
        <v>44.72</v>
      </c>
      <c r="C461">
        <v>32</v>
      </c>
      <c r="D461">
        <v>0.01</v>
      </c>
      <c r="E461">
        <v>0.8</v>
      </c>
      <c r="F461">
        <v>0.01</v>
      </c>
      <c r="G461">
        <v>-0.01</v>
      </c>
      <c r="H461">
        <v>16.399999999999999</v>
      </c>
      <c r="I461">
        <v>5.37</v>
      </c>
      <c r="J461">
        <v>99.31</v>
      </c>
      <c r="K461">
        <v>99.31</v>
      </c>
      <c r="M461" s="1"/>
      <c r="T461" s="1"/>
      <c r="AE461" t="s">
        <v>830</v>
      </c>
      <c r="AH461" s="1"/>
    </row>
    <row r="462" spans="1:34" customFormat="1" x14ac:dyDescent="0.3">
      <c r="A462" t="s">
        <v>831</v>
      </c>
      <c r="B462">
        <v>44.83</v>
      </c>
      <c r="C462">
        <v>33.54</v>
      </c>
      <c r="D462">
        <v>0.01</v>
      </c>
      <c r="E462">
        <v>0.5</v>
      </c>
      <c r="F462">
        <v>0.01</v>
      </c>
      <c r="G462">
        <v>0.02</v>
      </c>
      <c r="H462">
        <v>16.2</v>
      </c>
      <c r="I462">
        <v>5.81</v>
      </c>
      <c r="J462">
        <v>100.91</v>
      </c>
      <c r="K462">
        <v>100.91</v>
      </c>
      <c r="M462" s="1"/>
      <c r="T462" s="1"/>
      <c r="AE462" t="s">
        <v>832</v>
      </c>
      <c r="AH462" s="1"/>
    </row>
    <row r="463" spans="1:34" customFormat="1" x14ac:dyDescent="0.3">
      <c r="A463" t="s">
        <v>833</v>
      </c>
      <c r="B463">
        <v>45</v>
      </c>
      <c r="C463">
        <v>33.53</v>
      </c>
      <c r="D463">
        <v>0.01</v>
      </c>
      <c r="E463">
        <v>0.57999999999999996</v>
      </c>
      <c r="F463">
        <v>0.01</v>
      </c>
      <c r="G463">
        <v>-0.01</v>
      </c>
      <c r="H463">
        <v>16.13</v>
      </c>
      <c r="I463">
        <v>5.58</v>
      </c>
      <c r="J463">
        <v>100.83</v>
      </c>
      <c r="K463">
        <v>100.83</v>
      </c>
      <c r="M463" s="1"/>
      <c r="T463" s="1"/>
      <c r="AE463" t="s">
        <v>834</v>
      </c>
      <c r="AH463" s="1"/>
    </row>
    <row r="464" spans="1:34" customFormat="1" x14ac:dyDescent="0.3">
      <c r="A464" t="s">
        <v>835</v>
      </c>
      <c r="B464">
        <v>45.13</v>
      </c>
      <c r="C464">
        <v>33.56</v>
      </c>
      <c r="D464">
        <v>0.02</v>
      </c>
      <c r="E464">
        <v>0.74</v>
      </c>
      <c r="F464">
        <v>0.03</v>
      </c>
      <c r="G464">
        <v>0</v>
      </c>
      <c r="H464">
        <v>16.36</v>
      </c>
      <c r="I464">
        <v>5.67</v>
      </c>
      <c r="J464">
        <v>101.51</v>
      </c>
      <c r="K464">
        <v>101.51</v>
      </c>
      <c r="M464" s="1"/>
      <c r="T464" s="1"/>
      <c r="AE464" t="s">
        <v>836</v>
      </c>
      <c r="AH464" s="1"/>
    </row>
    <row r="465" spans="1:34" customFormat="1" x14ac:dyDescent="0.3">
      <c r="A465" t="s">
        <v>837</v>
      </c>
      <c r="B465">
        <v>45.43</v>
      </c>
      <c r="C465">
        <v>35.159999999999997</v>
      </c>
      <c r="D465">
        <v>0.04</v>
      </c>
      <c r="E465">
        <v>0.28000000000000003</v>
      </c>
      <c r="F465">
        <v>0.04</v>
      </c>
      <c r="G465">
        <v>-0.01</v>
      </c>
      <c r="H465">
        <v>16.649999999999999</v>
      </c>
      <c r="I465">
        <v>6.81</v>
      </c>
      <c r="J465">
        <v>104.4</v>
      </c>
      <c r="K465">
        <v>104.4</v>
      </c>
      <c r="M465" s="1"/>
      <c r="T465" s="1"/>
      <c r="AE465" t="s">
        <v>838</v>
      </c>
      <c r="AH465" s="1"/>
    </row>
    <row r="466" spans="1:34" customFormat="1" x14ac:dyDescent="0.3">
      <c r="A466" t="s">
        <v>839</v>
      </c>
      <c r="B466">
        <v>45.52</v>
      </c>
      <c r="C466">
        <v>31.43</v>
      </c>
      <c r="D466">
        <v>0.01</v>
      </c>
      <c r="E466">
        <v>1.33</v>
      </c>
      <c r="F466">
        <v>0.02</v>
      </c>
      <c r="G466">
        <v>0.01</v>
      </c>
      <c r="H466">
        <v>16.09</v>
      </c>
      <c r="I466">
        <v>4.8499999999999996</v>
      </c>
      <c r="J466">
        <v>99.25</v>
      </c>
      <c r="K466">
        <v>99.25</v>
      </c>
      <c r="M466" s="1"/>
      <c r="T466" s="1"/>
      <c r="AE466" t="s">
        <v>840</v>
      </c>
      <c r="AH466" s="1"/>
    </row>
    <row r="467" spans="1:34" customFormat="1" x14ac:dyDescent="0.3">
      <c r="A467" t="s">
        <v>841</v>
      </c>
      <c r="B467">
        <v>46.3</v>
      </c>
      <c r="C467">
        <v>33.01</v>
      </c>
      <c r="D467">
        <v>0.03</v>
      </c>
      <c r="E467">
        <v>1.49</v>
      </c>
      <c r="F467">
        <v>0</v>
      </c>
      <c r="G467">
        <v>0.01</v>
      </c>
      <c r="H467">
        <v>16.32</v>
      </c>
      <c r="I467">
        <v>4.92</v>
      </c>
      <c r="J467">
        <v>102.09</v>
      </c>
      <c r="K467">
        <v>102.09</v>
      </c>
      <c r="M467" s="1"/>
      <c r="T467" s="1"/>
      <c r="AE467" t="s">
        <v>842</v>
      </c>
      <c r="AH467" s="1"/>
    </row>
    <row r="468" spans="1:34" customFormat="1" x14ac:dyDescent="0.3">
      <c r="A468" t="s">
        <v>843</v>
      </c>
      <c r="B468">
        <v>37.630000000000003</v>
      </c>
      <c r="C468">
        <v>31.96</v>
      </c>
      <c r="D468">
        <v>0.01</v>
      </c>
      <c r="E468">
        <v>0.62</v>
      </c>
      <c r="F468">
        <v>0.01</v>
      </c>
      <c r="G468">
        <v>-0.01</v>
      </c>
      <c r="H468">
        <v>25.32</v>
      </c>
      <c r="I468">
        <v>0.02</v>
      </c>
      <c r="J468">
        <v>95.56</v>
      </c>
      <c r="K468">
        <v>95.56</v>
      </c>
      <c r="M468" s="1"/>
      <c r="T468" s="1"/>
      <c r="AE468" t="s">
        <v>844</v>
      </c>
      <c r="AH468" s="1"/>
    </row>
    <row r="469" spans="1:34" customFormat="1" x14ac:dyDescent="0.3">
      <c r="A469" t="s">
        <v>845</v>
      </c>
      <c r="B469">
        <v>37.97</v>
      </c>
      <c r="C469">
        <v>31.62</v>
      </c>
      <c r="D469">
        <v>0.01</v>
      </c>
      <c r="E469">
        <v>0.68</v>
      </c>
      <c r="F469">
        <v>0.02</v>
      </c>
      <c r="G469">
        <v>-0.01</v>
      </c>
      <c r="H469">
        <v>25.34</v>
      </c>
      <c r="I469">
        <v>0.03</v>
      </c>
      <c r="J469">
        <v>95.66</v>
      </c>
      <c r="K469">
        <v>95.66</v>
      </c>
      <c r="M469" s="1"/>
      <c r="T469" s="1"/>
      <c r="AE469" t="s">
        <v>846</v>
      </c>
      <c r="AH469" s="1"/>
    </row>
    <row r="470" spans="1:34" customFormat="1" x14ac:dyDescent="0.3">
      <c r="A470" t="s">
        <v>847</v>
      </c>
      <c r="B470">
        <v>47.43</v>
      </c>
      <c r="C470">
        <v>26.65</v>
      </c>
      <c r="D470">
        <v>0.06</v>
      </c>
      <c r="E470">
        <v>0.22</v>
      </c>
      <c r="F470">
        <v>-0.01</v>
      </c>
      <c r="G470">
        <v>0.03</v>
      </c>
      <c r="H470">
        <v>15.06</v>
      </c>
      <c r="I470">
        <v>0.12</v>
      </c>
      <c r="J470">
        <v>89.56</v>
      </c>
      <c r="K470">
        <v>89.56</v>
      </c>
      <c r="M470" s="1"/>
      <c r="T470" s="1"/>
      <c r="AE470" t="s">
        <v>848</v>
      </c>
      <c r="AH470" s="1"/>
    </row>
    <row r="471" spans="1:34" customFormat="1" x14ac:dyDescent="0.3">
      <c r="A471" t="s">
        <v>849</v>
      </c>
      <c r="B471">
        <v>47.51</v>
      </c>
      <c r="C471">
        <v>26.43</v>
      </c>
      <c r="D471">
        <v>0.1</v>
      </c>
      <c r="E471">
        <v>0.24</v>
      </c>
      <c r="F471">
        <v>0.04</v>
      </c>
      <c r="G471">
        <v>0</v>
      </c>
      <c r="H471">
        <v>14.85</v>
      </c>
      <c r="I471">
        <v>0.4</v>
      </c>
      <c r="J471">
        <v>89.58</v>
      </c>
      <c r="K471">
        <v>89.58</v>
      </c>
      <c r="M471" s="1"/>
      <c r="T471" s="1"/>
      <c r="AE471" t="s">
        <v>850</v>
      </c>
      <c r="AH471" s="1"/>
    </row>
    <row r="472" spans="1:34" customFormat="1" x14ac:dyDescent="0.3">
      <c r="A472" t="s">
        <v>851</v>
      </c>
      <c r="B472">
        <v>47.76</v>
      </c>
      <c r="C472">
        <v>26.65</v>
      </c>
      <c r="D472">
        <v>0.09</v>
      </c>
      <c r="E472">
        <v>0.18</v>
      </c>
      <c r="F472">
        <v>-0.01</v>
      </c>
      <c r="G472">
        <v>0</v>
      </c>
      <c r="H472">
        <v>14.99</v>
      </c>
      <c r="I472">
        <v>0.27</v>
      </c>
      <c r="J472">
        <v>89.96</v>
      </c>
      <c r="K472">
        <v>89.96</v>
      </c>
      <c r="M472" s="1"/>
      <c r="T472" s="1"/>
      <c r="AE472" t="s">
        <v>852</v>
      </c>
      <c r="AH472" s="1"/>
    </row>
    <row r="473" spans="1:34" customFormat="1" x14ac:dyDescent="0.3">
      <c r="A473" t="s">
        <v>853</v>
      </c>
      <c r="B473">
        <v>48.06</v>
      </c>
      <c r="C473">
        <v>26.38</v>
      </c>
      <c r="D473">
        <v>7.0000000000000007E-2</v>
      </c>
      <c r="E473">
        <v>0.31</v>
      </c>
      <c r="F473">
        <v>-0.02</v>
      </c>
      <c r="G473">
        <v>0</v>
      </c>
      <c r="H473">
        <v>15.03</v>
      </c>
      <c r="I473">
        <v>0.1</v>
      </c>
      <c r="J473">
        <v>89.95</v>
      </c>
      <c r="K473">
        <v>89.95</v>
      </c>
      <c r="M473" s="1"/>
      <c r="T473" s="1"/>
      <c r="AE473" t="s">
        <v>854</v>
      </c>
      <c r="AH473" s="1"/>
    </row>
    <row r="474" spans="1:34" customFormat="1" x14ac:dyDescent="0.3">
      <c r="A474" t="s">
        <v>855</v>
      </c>
      <c r="B474">
        <v>48.27</v>
      </c>
      <c r="C474">
        <v>25.99</v>
      </c>
      <c r="D474">
        <v>0.16</v>
      </c>
      <c r="E474">
        <v>0.5</v>
      </c>
      <c r="F474">
        <v>0</v>
      </c>
      <c r="G474">
        <v>0</v>
      </c>
      <c r="H474">
        <v>14.78</v>
      </c>
      <c r="I474">
        <v>0.17</v>
      </c>
      <c r="J474">
        <v>89.87</v>
      </c>
      <c r="K474">
        <v>89.87</v>
      </c>
      <c r="M474" s="1"/>
      <c r="T474" s="1"/>
      <c r="AE474" t="s">
        <v>856</v>
      </c>
      <c r="AH474" s="1"/>
    </row>
    <row r="475" spans="1:34" customFormat="1" x14ac:dyDescent="0.3">
      <c r="M475" s="1"/>
      <c r="T475" s="1"/>
      <c r="AH475" s="1"/>
    </row>
    <row r="476" spans="1:34" customFormat="1" x14ac:dyDescent="0.3">
      <c r="A476" t="s">
        <v>16</v>
      </c>
      <c r="B476" t="s">
        <v>563</v>
      </c>
      <c r="C476" t="s">
        <v>0</v>
      </c>
      <c r="D476" t="s">
        <v>947</v>
      </c>
      <c r="E476" t="s">
        <v>1</v>
      </c>
      <c r="F476" t="s">
        <v>2</v>
      </c>
      <c r="G476" t="s">
        <v>3</v>
      </c>
      <c r="H476" t="s">
        <v>4</v>
      </c>
      <c r="I476" t="s">
        <v>5</v>
      </c>
      <c r="J476" t="s">
        <v>6</v>
      </c>
      <c r="K476" t="s">
        <v>10</v>
      </c>
      <c r="L476" t="s">
        <v>11</v>
      </c>
      <c r="M476" t="s">
        <v>12</v>
      </c>
      <c r="N476" t="s">
        <v>13</v>
      </c>
      <c r="O476" t="s">
        <v>14</v>
      </c>
      <c r="T476" s="1"/>
      <c r="AH476" s="1"/>
    </row>
    <row r="477" spans="1:34" customFormat="1" x14ac:dyDescent="0.3">
      <c r="A477" t="s">
        <v>857</v>
      </c>
      <c r="B477">
        <v>0.01</v>
      </c>
      <c r="C477">
        <v>56.57</v>
      </c>
      <c r="D477">
        <v>0.17</v>
      </c>
      <c r="E477">
        <v>0.03</v>
      </c>
      <c r="F477">
        <v>22.79</v>
      </c>
      <c r="G477">
        <v>0.08</v>
      </c>
      <c r="H477">
        <v>0.47</v>
      </c>
      <c r="I477">
        <v>-0.02</v>
      </c>
      <c r="J477">
        <v>0.37</v>
      </c>
      <c r="K477">
        <v>0.03</v>
      </c>
      <c r="L477">
        <v>0.23</v>
      </c>
      <c r="M477">
        <v>0.24</v>
      </c>
      <c r="N477">
        <v>0.05</v>
      </c>
      <c r="O477">
        <v>81.03</v>
      </c>
      <c r="Q477" s="1"/>
      <c r="T477" s="1"/>
      <c r="AE477" t="s">
        <v>859</v>
      </c>
      <c r="AH477" s="1"/>
    </row>
    <row r="478" spans="1:34" customFormat="1" x14ac:dyDescent="0.3">
      <c r="A478" t="s">
        <v>860</v>
      </c>
      <c r="B478">
        <v>0</v>
      </c>
      <c r="C478">
        <v>43.21</v>
      </c>
      <c r="D478">
        <v>0.19</v>
      </c>
      <c r="E478">
        <v>0</v>
      </c>
      <c r="F478">
        <v>35.549999999999997</v>
      </c>
      <c r="G478">
        <v>0.06</v>
      </c>
      <c r="H478">
        <v>0.36</v>
      </c>
      <c r="I478">
        <v>0.02</v>
      </c>
      <c r="J478">
        <v>0.16</v>
      </c>
      <c r="K478">
        <v>0.03</v>
      </c>
      <c r="L478">
        <v>0.02</v>
      </c>
      <c r="M478">
        <v>0.17</v>
      </c>
      <c r="N478">
        <v>0.04</v>
      </c>
      <c r="O478">
        <v>79.819999999999993</v>
      </c>
      <c r="Q478" s="1"/>
      <c r="T478" s="1"/>
      <c r="AE478" t="s">
        <v>861</v>
      </c>
      <c r="AH478" s="1"/>
    </row>
    <row r="479" spans="1:34" customFormat="1" x14ac:dyDescent="0.3">
      <c r="A479" t="s">
        <v>862</v>
      </c>
      <c r="B479">
        <v>-0.03</v>
      </c>
      <c r="C479">
        <v>47.19</v>
      </c>
      <c r="D479">
        <v>0.15</v>
      </c>
      <c r="E479">
        <v>-0.02</v>
      </c>
      <c r="F479">
        <v>30.79</v>
      </c>
      <c r="G479">
        <v>0.06</v>
      </c>
      <c r="H479">
        <v>0.31</v>
      </c>
      <c r="I479">
        <v>-0.01</v>
      </c>
      <c r="J479">
        <v>0.17</v>
      </c>
      <c r="K479">
        <v>-0.01</v>
      </c>
      <c r="L479">
        <v>0.05</v>
      </c>
      <c r="M479">
        <v>0.24</v>
      </c>
      <c r="N479">
        <v>0.03</v>
      </c>
      <c r="O479">
        <v>78.98</v>
      </c>
      <c r="Q479" s="1"/>
      <c r="T479" s="1"/>
      <c r="AE479" t="s">
        <v>863</v>
      </c>
      <c r="AH479" s="1"/>
    </row>
    <row r="480" spans="1:34" customFormat="1" x14ac:dyDescent="0.3">
      <c r="A480" t="s">
        <v>864</v>
      </c>
      <c r="B480">
        <v>0.01</v>
      </c>
      <c r="C480">
        <v>51.05</v>
      </c>
      <c r="D480">
        <v>0.16</v>
      </c>
      <c r="E480">
        <v>-0.03</v>
      </c>
      <c r="F480">
        <v>23.72</v>
      </c>
      <c r="G480">
        <v>0.02</v>
      </c>
      <c r="H480">
        <v>0.25</v>
      </c>
      <c r="I480">
        <v>0</v>
      </c>
      <c r="J480">
        <v>0.12</v>
      </c>
      <c r="K480">
        <v>0.01</v>
      </c>
      <c r="L480">
        <v>0.05</v>
      </c>
      <c r="M480">
        <v>0.16</v>
      </c>
      <c r="N480">
        <v>0.02</v>
      </c>
      <c r="O480">
        <v>75.56</v>
      </c>
      <c r="Q480" s="1"/>
      <c r="T480" s="1"/>
      <c r="AE480" t="s">
        <v>865</v>
      </c>
      <c r="AH480" s="1"/>
    </row>
    <row r="481" spans="1:34" customFormat="1" x14ac:dyDescent="0.3">
      <c r="A481" t="s">
        <v>866</v>
      </c>
      <c r="B481">
        <v>0.02</v>
      </c>
      <c r="C481">
        <v>45.76</v>
      </c>
      <c r="D481">
        <v>0.33</v>
      </c>
      <c r="E481">
        <v>0.02</v>
      </c>
      <c r="F481">
        <v>30.57</v>
      </c>
      <c r="G481">
        <v>7.0000000000000007E-2</v>
      </c>
      <c r="H481">
        <v>0.45</v>
      </c>
      <c r="I481">
        <v>-0.01</v>
      </c>
      <c r="J481">
        <v>0.27</v>
      </c>
      <c r="K481">
        <v>0.02</v>
      </c>
      <c r="L481">
        <v>0.05</v>
      </c>
      <c r="M481">
        <v>0.19</v>
      </c>
      <c r="N481">
        <v>0.06</v>
      </c>
      <c r="O481">
        <v>77.819999999999993</v>
      </c>
      <c r="Q481" s="1"/>
      <c r="T481" s="1"/>
      <c r="AE481" t="s">
        <v>867</v>
      </c>
      <c r="AH481" s="1"/>
    </row>
    <row r="482" spans="1:34" customFormat="1" x14ac:dyDescent="0.3">
      <c r="A482" t="s">
        <v>868</v>
      </c>
      <c r="B482">
        <v>0.01</v>
      </c>
      <c r="C482">
        <v>94</v>
      </c>
      <c r="D482">
        <v>0.02</v>
      </c>
      <c r="E482">
        <v>0.05</v>
      </c>
      <c r="F482">
        <v>1.39</v>
      </c>
      <c r="G482">
        <v>0.02</v>
      </c>
      <c r="H482">
        <v>0.08</v>
      </c>
      <c r="I482">
        <v>-0.01</v>
      </c>
      <c r="J482">
        <v>0.22</v>
      </c>
      <c r="K482">
        <v>0.11</v>
      </c>
      <c r="L482">
        <v>0.21</v>
      </c>
      <c r="M482">
        <v>0.09</v>
      </c>
      <c r="N482">
        <v>0</v>
      </c>
      <c r="O482">
        <v>96.19</v>
      </c>
      <c r="Q482" s="1"/>
      <c r="T482" s="1"/>
      <c r="AE482" t="s">
        <v>870</v>
      </c>
      <c r="AH482" s="1"/>
    </row>
    <row r="483" spans="1:34" customFormat="1" x14ac:dyDescent="0.3">
      <c r="A483" t="s">
        <v>871</v>
      </c>
      <c r="B483">
        <v>0</v>
      </c>
      <c r="C483">
        <v>97.61</v>
      </c>
      <c r="D483">
        <v>0.02</v>
      </c>
      <c r="E483">
        <v>7.0000000000000007E-2</v>
      </c>
      <c r="F483">
        <v>0.33</v>
      </c>
      <c r="G483">
        <v>0.02</v>
      </c>
      <c r="H483">
        <v>0.04</v>
      </c>
      <c r="I483">
        <v>0</v>
      </c>
      <c r="J483">
        <v>0.1</v>
      </c>
      <c r="K483">
        <v>0.02</v>
      </c>
      <c r="L483">
        <v>0.04</v>
      </c>
      <c r="M483">
        <v>0.05</v>
      </c>
      <c r="N483">
        <v>0.01</v>
      </c>
      <c r="O483">
        <v>98.32</v>
      </c>
      <c r="Q483" s="1"/>
      <c r="T483" s="1"/>
      <c r="AE483" t="s">
        <v>872</v>
      </c>
      <c r="AH483" s="1"/>
    </row>
    <row r="484" spans="1:34" customFormat="1" x14ac:dyDescent="0.3">
      <c r="A484" t="s">
        <v>873</v>
      </c>
      <c r="B484">
        <v>-0.01</v>
      </c>
      <c r="C484">
        <v>96.82</v>
      </c>
      <c r="D484">
        <v>0.01</v>
      </c>
      <c r="E484">
        <v>0</v>
      </c>
      <c r="F484">
        <v>0.92</v>
      </c>
      <c r="G484">
        <v>0.05</v>
      </c>
      <c r="H484">
        <v>0.09</v>
      </c>
      <c r="I484">
        <v>0.01</v>
      </c>
      <c r="J484">
        <v>0.26</v>
      </c>
      <c r="K484">
        <v>0.05</v>
      </c>
      <c r="L484">
        <v>0.18</v>
      </c>
      <c r="M484">
        <v>0.12</v>
      </c>
      <c r="N484">
        <v>0.01</v>
      </c>
      <c r="O484">
        <v>98.51</v>
      </c>
      <c r="Q484" s="1"/>
      <c r="T484" s="1"/>
      <c r="AE484" t="s">
        <v>874</v>
      </c>
      <c r="AH484" s="1"/>
    </row>
    <row r="485" spans="1:34" customFormat="1" x14ac:dyDescent="0.3">
      <c r="A485" t="s">
        <v>875</v>
      </c>
      <c r="B485">
        <v>0.01</v>
      </c>
      <c r="C485">
        <v>98.2</v>
      </c>
      <c r="D485">
        <v>0</v>
      </c>
      <c r="E485">
        <v>0.01</v>
      </c>
      <c r="F485">
        <v>0</v>
      </c>
      <c r="G485">
        <v>0</v>
      </c>
      <c r="H485">
        <v>0.02</v>
      </c>
      <c r="I485">
        <v>-0.05</v>
      </c>
      <c r="J485">
        <v>0.06</v>
      </c>
      <c r="K485">
        <v>-0.02</v>
      </c>
      <c r="L485">
        <v>0.01</v>
      </c>
      <c r="M485">
        <v>0.06</v>
      </c>
      <c r="N485">
        <v>0</v>
      </c>
      <c r="O485">
        <v>98.37</v>
      </c>
      <c r="Q485" s="1"/>
      <c r="T485" s="1"/>
      <c r="AE485" t="s">
        <v>876</v>
      </c>
      <c r="AH485" s="1"/>
    </row>
    <row r="486" spans="1:34" customFormat="1" x14ac:dyDescent="0.3">
      <c r="A486" t="s">
        <v>877</v>
      </c>
      <c r="B486">
        <v>0.01</v>
      </c>
      <c r="C486">
        <v>98.43</v>
      </c>
      <c r="D486">
        <v>0</v>
      </c>
      <c r="E486">
        <v>0</v>
      </c>
      <c r="F486">
        <v>0</v>
      </c>
      <c r="G486">
        <v>0.02</v>
      </c>
      <c r="H486">
        <v>0.01</v>
      </c>
      <c r="I486">
        <v>0.01</v>
      </c>
      <c r="J486">
        <v>0.03</v>
      </c>
      <c r="K486">
        <v>-0.01</v>
      </c>
      <c r="L486">
        <v>0.01</v>
      </c>
      <c r="M486">
        <v>0.03</v>
      </c>
      <c r="N486">
        <v>0</v>
      </c>
      <c r="O486">
        <v>98.54</v>
      </c>
      <c r="Q486" s="1"/>
      <c r="T486" s="1"/>
      <c r="AE486" t="s">
        <v>878</v>
      </c>
      <c r="AH486" s="1"/>
    </row>
    <row r="488" spans="1:34" x14ac:dyDescent="0.3">
      <c r="B488" s="1" t="s">
        <v>0</v>
      </c>
      <c r="C488" s="1" t="s">
        <v>1</v>
      </c>
      <c r="D488" s="1" t="s">
        <v>2</v>
      </c>
      <c r="E488" s="1" t="s">
        <v>461</v>
      </c>
      <c r="F488" s="1" t="s">
        <v>3</v>
      </c>
      <c r="G488" s="1" t="s">
        <v>4</v>
      </c>
      <c r="H488" s="1" t="s">
        <v>5</v>
      </c>
      <c r="I488" s="1" t="s">
        <v>6</v>
      </c>
      <c r="J488" s="1" t="s">
        <v>7</v>
      </c>
      <c r="K488" s="1" t="s">
        <v>9</v>
      </c>
      <c r="L488" s="1" t="s">
        <v>10</v>
      </c>
      <c r="M488" s="1" t="s">
        <v>11</v>
      </c>
      <c r="N488" s="1" t="s">
        <v>12</v>
      </c>
      <c r="O488" s="1" t="s">
        <v>13</v>
      </c>
      <c r="P488" s="1" t="s">
        <v>14</v>
      </c>
      <c r="Q488" s="1" t="s">
        <v>15</v>
      </c>
      <c r="R488" s="1" t="s">
        <v>14</v>
      </c>
    </row>
    <row r="489" spans="1:34" x14ac:dyDescent="0.3">
      <c r="A489" s="1" t="s">
        <v>19</v>
      </c>
      <c r="B489" s="1">
        <v>38.79</v>
      </c>
      <c r="C489" s="1">
        <v>4.34</v>
      </c>
      <c r="D489" s="1">
        <v>15.19</v>
      </c>
      <c r="F489" s="1">
        <v>13.78</v>
      </c>
      <c r="G489" s="1">
        <v>12.46</v>
      </c>
      <c r="H489" s="1">
        <v>0.08</v>
      </c>
      <c r="I489" s="1">
        <v>8.51</v>
      </c>
      <c r="K489" s="1">
        <v>1.87</v>
      </c>
      <c r="L489" s="1">
        <v>2.2599999999999998</v>
      </c>
      <c r="M489" s="1">
        <v>1.29</v>
      </c>
      <c r="N489" s="1">
        <v>0.28999999999999998</v>
      </c>
      <c r="O489" s="1">
        <v>0.02</v>
      </c>
      <c r="P489" s="1">
        <v>98.89</v>
      </c>
      <c r="Q489" s="1">
        <v>0.13</v>
      </c>
      <c r="R489" s="1">
        <v>98.76</v>
      </c>
      <c r="AE489" s="1" t="s">
        <v>1033</v>
      </c>
    </row>
    <row r="490" spans="1:34" x14ac:dyDescent="0.3">
      <c r="A490" s="1" t="s">
        <v>21</v>
      </c>
      <c r="B490" s="1">
        <v>39.06</v>
      </c>
      <c r="C490" s="1">
        <v>4.25</v>
      </c>
      <c r="D490" s="1">
        <v>15.37</v>
      </c>
      <c r="F490" s="1">
        <v>14.04</v>
      </c>
      <c r="G490" s="1">
        <v>12.49</v>
      </c>
      <c r="H490" s="1">
        <v>0.09</v>
      </c>
      <c r="I490" s="1">
        <v>8.4600000000000009</v>
      </c>
      <c r="K490" s="1">
        <v>1.87</v>
      </c>
      <c r="L490" s="1">
        <v>2.3199999999999998</v>
      </c>
      <c r="M490" s="1">
        <v>1.29</v>
      </c>
      <c r="N490" s="1">
        <v>0.32</v>
      </c>
      <c r="O490" s="1">
        <v>0.02</v>
      </c>
      <c r="P490" s="1">
        <v>99.57</v>
      </c>
      <c r="Q490" s="1">
        <v>0.14000000000000001</v>
      </c>
      <c r="R490" s="1">
        <v>99.43</v>
      </c>
      <c r="AE490" s="1" t="s">
        <v>1034</v>
      </c>
    </row>
    <row r="491" spans="1:34" x14ac:dyDescent="0.3">
      <c r="A491" s="1" t="s">
        <v>23</v>
      </c>
      <c r="B491" s="1">
        <v>49.82</v>
      </c>
      <c r="C491" s="1">
        <v>6.05</v>
      </c>
      <c r="D491" s="1">
        <v>18.239999999999998</v>
      </c>
      <c r="F491" s="1">
        <v>16.16</v>
      </c>
      <c r="G491" s="1">
        <v>13.03</v>
      </c>
      <c r="H491" s="1">
        <v>0.09</v>
      </c>
      <c r="I491" s="1">
        <v>13.41</v>
      </c>
      <c r="K491" s="1">
        <v>2.37</v>
      </c>
      <c r="L491" s="1">
        <v>3.21</v>
      </c>
      <c r="M491" s="1">
        <v>2.64</v>
      </c>
      <c r="N491" s="1">
        <v>0.34</v>
      </c>
      <c r="O491" s="1">
        <v>0.02</v>
      </c>
      <c r="P491" s="1">
        <v>125.39</v>
      </c>
      <c r="Q491" s="1">
        <v>0.15</v>
      </c>
      <c r="R491" s="1">
        <v>125.24</v>
      </c>
      <c r="AE491" s="1" t="s">
        <v>1035</v>
      </c>
    </row>
    <row r="492" spans="1:34" x14ac:dyDescent="0.3">
      <c r="A492" s="1" t="s">
        <v>25</v>
      </c>
      <c r="B492" s="1">
        <v>40.21</v>
      </c>
      <c r="C492" s="1">
        <v>4.82</v>
      </c>
      <c r="D492" s="1">
        <v>14.59</v>
      </c>
      <c r="F492" s="1">
        <v>12.77</v>
      </c>
      <c r="G492" s="1">
        <v>10.25</v>
      </c>
      <c r="H492" s="1">
        <v>0.11</v>
      </c>
      <c r="I492" s="1">
        <v>10.74</v>
      </c>
      <c r="K492" s="1">
        <v>1.91</v>
      </c>
      <c r="L492" s="1">
        <v>2.58</v>
      </c>
      <c r="M492" s="1">
        <v>2.1</v>
      </c>
      <c r="N492" s="1">
        <v>0.26</v>
      </c>
      <c r="O492" s="1">
        <v>0.02</v>
      </c>
      <c r="P492" s="1">
        <v>100.35</v>
      </c>
      <c r="Q492" s="1">
        <v>0.11</v>
      </c>
      <c r="R492" s="1">
        <v>100.24</v>
      </c>
      <c r="AE492" s="1" t="s">
        <v>1036</v>
      </c>
    </row>
    <row r="493" spans="1:34" x14ac:dyDescent="0.3">
      <c r="A493" s="1" t="s">
        <v>1037</v>
      </c>
      <c r="B493" s="1">
        <v>55.7</v>
      </c>
      <c r="C493" s="1">
        <v>0</v>
      </c>
      <c r="D493" s="1">
        <v>0.06</v>
      </c>
      <c r="E493" s="1">
        <v>0</v>
      </c>
      <c r="F493" s="1">
        <v>18.91</v>
      </c>
      <c r="G493" s="1">
        <v>25.74</v>
      </c>
      <c r="H493" s="1">
        <v>0</v>
      </c>
      <c r="I493" s="1">
        <v>0.09</v>
      </c>
      <c r="J493" s="1">
        <v>-0.02</v>
      </c>
      <c r="K493" s="1">
        <v>0</v>
      </c>
      <c r="L493" s="1">
        <v>0.03</v>
      </c>
      <c r="N493" s="1">
        <v>-0.02</v>
      </c>
      <c r="P493" s="1">
        <v>100.54</v>
      </c>
      <c r="Q493" s="1">
        <v>0</v>
      </c>
      <c r="R493" s="1">
        <v>100.54</v>
      </c>
      <c r="AE493" s="1" t="s">
        <v>1038</v>
      </c>
    </row>
    <row r="494" spans="1:34" x14ac:dyDescent="0.3">
      <c r="A494" s="1" t="s">
        <v>1039</v>
      </c>
      <c r="B494" s="1">
        <v>55.18</v>
      </c>
      <c r="C494" s="1">
        <v>0</v>
      </c>
      <c r="D494" s="1">
        <v>7.0000000000000007E-2</v>
      </c>
      <c r="E494" s="1">
        <v>0</v>
      </c>
      <c r="F494" s="1">
        <v>18.899999999999999</v>
      </c>
      <c r="G494" s="1">
        <v>25.66</v>
      </c>
      <c r="H494" s="1">
        <v>0.01</v>
      </c>
      <c r="I494" s="1">
        <v>0.09</v>
      </c>
      <c r="J494" s="1">
        <v>-0.04</v>
      </c>
      <c r="K494" s="1">
        <v>0</v>
      </c>
      <c r="L494" s="1">
        <v>0.01</v>
      </c>
      <c r="N494" s="1">
        <v>0</v>
      </c>
      <c r="P494" s="1">
        <v>99.92</v>
      </c>
      <c r="Q494" s="1">
        <v>0</v>
      </c>
      <c r="R494" s="1">
        <v>99.92</v>
      </c>
      <c r="AE494" s="1" t="s">
        <v>1040</v>
      </c>
    </row>
    <row r="495" spans="1:34" x14ac:dyDescent="0.3">
      <c r="A495" s="1" t="s">
        <v>1041</v>
      </c>
      <c r="B495" s="1">
        <v>52.82</v>
      </c>
      <c r="C495" s="1">
        <v>0.16</v>
      </c>
      <c r="D495" s="1">
        <v>0.79</v>
      </c>
      <c r="E495" s="1">
        <v>-0.01</v>
      </c>
      <c r="F495" s="1">
        <v>2.62</v>
      </c>
      <c r="G495" s="1">
        <v>18.27</v>
      </c>
      <c r="H495" s="1">
        <v>2.16</v>
      </c>
      <c r="I495" s="1">
        <v>24.82</v>
      </c>
      <c r="J495" s="1">
        <v>0.02</v>
      </c>
      <c r="K495" s="1">
        <v>-0.02</v>
      </c>
      <c r="L495" s="1">
        <v>3.48</v>
      </c>
      <c r="N495" s="1">
        <v>0.04</v>
      </c>
      <c r="P495" s="1">
        <v>105.18</v>
      </c>
      <c r="Q495" s="1">
        <v>0.02</v>
      </c>
      <c r="R495" s="1">
        <v>105.17</v>
      </c>
      <c r="AE495" s="1" t="s">
        <v>1042</v>
      </c>
    </row>
    <row r="496" spans="1:34" x14ac:dyDescent="0.3">
      <c r="A496" s="1" t="s">
        <v>1043</v>
      </c>
      <c r="B496" s="1">
        <v>60.48</v>
      </c>
      <c r="C496" s="1">
        <v>0.18</v>
      </c>
      <c r="D496" s="1">
        <v>0.8</v>
      </c>
      <c r="E496" s="1">
        <v>-0.02</v>
      </c>
      <c r="F496" s="1">
        <v>3.25</v>
      </c>
      <c r="G496" s="1">
        <v>21.2</v>
      </c>
      <c r="H496" s="1">
        <v>2.4700000000000002</v>
      </c>
      <c r="I496" s="1">
        <v>28.32</v>
      </c>
      <c r="J496" s="1">
        <v>0.04</v>
      </c>
      <c r="K496" s="1">
        <v>-0.02</v>
      </c>
      <c r="L496" s="1">
        <v>3.87</v>
      </c>
      <c r="N496" s="1">
        <v>0.05</v>
      </c>
      <c r="P496" s="1">
        <v>120.67</v>
      </c>
      <c r="Q496" s="1">
        <v>0.02</v>
      </c>
      <c r="R496" s="1">
        <v>120.65</v>
      </c>
      <c r="AE496" s="1" t="s">
        <v>1044</v>
      </c>
    </row>
    <row r="497" spans="1:31" x14ac:dyDescent="0.3">
      <c r="A497" s="1" t="s">
        <v>1045</v>
      </c>
      <c r="B497" s="1">
        <v>49.88</v>
      </c>
      <c r="C497" s="1">
        <v>0.15</v>
      </c>
      <c r="D497" s="1">
        <v>1.19</v>
      </c>
      <c r="E497" s="1">
        <v>-0.02</v>
      </c>
      <c r="F497" s="1">
        <v>4.55</v>
      </c>
      <c r="G497" s="1">
        <v>18.309999999999999</v>
      </c>
      <c r="H497" s="1">
        <v>1.87</v>
      </c>
      <c r="I497" s="1">
        <v>20.39</v>
      </c>
      <c r="J497" s="1">
        <v>0.04</v>
      </c>
      <c r="K497" s="1">
        <v>-0.17</v>
      </c>
      <c r="L497" s="1">
        <v>2.98</v>
      </c>
      <c r="N497" s="1">
        <v>0.35</v>
      </c>
      <c r="P497" s="1">
        <v>99.72</v>
      </c>
      <c r="Q497" s="1">
        <v>0.15</v>
      </c>
      <c r="R497" s="1">
        <v>99.57</v>
      </c>
      <c r="AE497" s="1" t="s">
        <v>1046</v>
      </c>
    </row>
    <row r="498" spans="1:31" x14ac:dyDescent="0.3">
      <c r="A498" s="1" t="s">
        <v>1047</v>
      </c>
      <c r="B498" s="1">
        <v>50.34</v>
      </c>
      <c r="C498" s="1">
        <v>0.18</v>
      </c>
      <c r="D498" s="1">
        <v>0.87</v>
      </c>
      <c r="E498" s="1">
        <v>0</v>
      </c>
      <c r="F498" s="1">
        <v>4.66</v>
      </c>
      <c r="G498" s="1">
        <v>19.690000000000001</v>
      </c>
      <c r="H498" s="1">
        <v>1.89</v>
      </c>
      <c r="I498" s="1">
        <v>20.67</v>
      </c>
      <c r="J498" s="1">
        <v>-0.01</v>
      </c>
      <c r="K498" s="1">
        <v>-0.02</v>
      </c>
      <c r="L498" s="1">
        <v>1.86</v>
      </c>
      <c r="N498" s="1">
        <v>0.04</v>
      </c>
      <c r="P498" s="1">
        <v>100.19</v>
      </c>
      <c r="Q498" s="1">
        <v>0.02</v>
      </c>
      <c r="R498" s="1">
        <v>100.18</v>
      </c>
      <c r="AE498" s="1" t="s">
        <v>1048</v>
      </c>
    </row>
    <row r="499" spans="1:31" x14ac:dyDescent="0.3">
      <c r="A499" s="1" t="s">
        <v>1049</v>
      </c>
      <c r="B499" s="1">
        <v>51.69</v>
      </c>
      <c r="C499" s="1">
        <v>0.25</v>
      </c>
      <c r="D499" s="1">
        <v>0.74</v>
      </c>
      <c r="E499" s="1">
        <v>-0.01</v>
      </c>
      <c r="F499" s="1">
        <v>1.72</v>
      </c>
      <c r="G499" s="1">
        <v>9.09</v>
      </c>
      <c r="H499" s="1">
        <v>1.53</v>
      </c>
      <c r="I499" s="1">
        <v>25.28</v>
      </c>
      <c r="J499" s="1">
        <v>0.01</v>
      </c>
      <c r="K499" s="1">
        <v>-0.03</v>
      </c>
      <c r="L499" s="1">
        <v>8.2100000000000009</v>
      </c>
      <c r="N499" s="1">
        <v>7.0000000000000007E-2</v>
      </c>
      <c r="P499" s="1">
        <v>98.6</v>
      </c>
      <c r="Q499" s="1">
        <v>0.03</v>
      </c>
      <c r="R499" s="1">
        <v>98.57</v>
      </c>
      <c r="AE499" s="1" t="s">
        <v>1050</v>
      </c>
    </row>
    <row r="500" spans="1:31" x14ac:dyDescent="0.3">
      <c r="A500" s="1" t="s">
        <v>1051</v>
      </c>
      <c r="B500" s="1">
        <v>51.28</v>
      </c>
      <c r="C500" s="1">
        <v>0.28000000000000003</v>
      </c>
      <c r="D500" s="1">
        <v>0.64</v>
      </c>
      <c r="E500" s="1">
        <v>0</v>
      </c>
      <c r="F500" s="1">
        <v>0.37</v>
      </c>
      <c r="G500" s="1">
        <v>3.18</v>
      </c>
      <c r="H500" s="1">
        <v>0.83</v>
      </c>
      <c r="I500" s="1">
        <v>28.33</v>
      </c>
      <c r="J500" s="1">
        <v>0</v>
      </c>
      <c r="K500" s="1">
        <v>-0.05</v>
      </c>
      <c r="L500" s="1">
        <v>11.42</v>
      </c>
      <c r="N500" s="1">
        <v>0.11</v>
      </c>
      <c r="P500" s="1">
        <v>96.44</v>
      </c>
      <c r="Q500" s="1">
        <v>0.05</v>
      </c>
      <c r="R500" s="1">
        <v>96.39</v>
      </c>
      <c r="AE500" s="1" t="s">
        <v>1052</v>
      </c>
    </row>
    <row r="501" spans="1:31" x14ac:dyDescent="0.3">
      <c r="A501" s="1" t="s">
        <v>1053</v>
      </c>
      <c r="B501" s="1">
        <v>51.8</v>
      </c>
      <c r="C501" s="1">
        <v>0.13</v>
      </c>
      <c r="D501" s="1">
        <v>0.71</v>
      </c>
      <c r="E501" s="1">
        <v>0</v>
      </c>
      <c r="F501" s="1">
        <v>0.37</v>
      </c>
      <c r="G501" s="1">
        <v>2.38</v>
      </c>
      <c r="H501" s="1">
        <v>0.8</v>
      </c>
      <c r="I501" s="1">
        <v>29.29</v>
      </c>
      <c r="J501" s="1">
        <v>0.01</v>
      </c>
      <c r="K501" s="1">
        <v>-0.04</v>
      </c>
      <c r="L501" s="1">
        <v>12.24</v>
      </c>
      <c r="N501" s="1">
        <v>0.09</v>
      </c>
      <c r="P501" s="1">
        <v>97.84</v>
      </c>
      <c r="Q501" s="1">
        <v>0.04</v>
      </c>
      <c r="R501" s="1">
        <v>97.8</v>
      </c>
      <c r="AE501" s="1" t="s">
        <v>1054</v>
      </c>
    </row>
    <row r="502" spans="1:31" x14ac:dyDescent="0.3">
      <c r="A502" s="1" t="s">
        <v>1055</v>
      </c>
      <c r="B502" s="1">
        <v>49.99</v>
      </c>
      <c r="C502" s="1">
        <v>0.24</v>
      </c>
      <c r="D502" s="1">
        <v>1.34</v>
      </c>
      <c r="E502" s="1">
        <v>0</v>
      </c>
      <c r="F502" s="1">
        <v>7.44</v>
      </c>
      <c r="G502" s="1">
        <v>20.78</v>
      </c>
      <c r="H502" s="1">
        <v>1.46</v>
      </c>
      <c r="I502" s="1">
        <v>17.62</v>
      </c>
      <c r="J502" s="1">
        <v>0</v>
      </c>
      <c r="K502" s="1">
        <v>-0.02</v>
      </c>
      <c r="L502" s="1">
        <v>0.94</v>
      </c>
      <c r="N502" s="1">
        <v>0.03</v>
      </c>
      <c r="P502" s="1">
        <v>99.84</v>
      </c>
      <c r="Q502" s="1">
        <v>0.01</v>
      </c>
      <c r="R502" s="1">
        <v>99.83</v>
      </c>
      <c r="AE502" s="1" t="s">
        <v>1056</v>
      </c>
    </row>
    <row r="503" spans="1:31" x14ac:dyDescent="0.3">
      <c r="A503" s="1" t="s">
        <v>1057</v>
      </c>
      <c r="B503" s="1">
        <v>50.09</v>
      </c>
      <c r="C503" s="1">
        <v>0.21</v>
      </c>
      <c r="D503" s="1">
        <v>1.17</v>
      </c>
      <c r="E503" s="1">
        <v>-0.01</v>
      </c>
      <c r="F503" s="1">
        <v>8.42</v>
      </c>
      <c r="G503" s="1">
        <v>20.81</v>
      </c>
      <c r="H503" s="1">
        <v>1.39</v>
      </c>
      <c r="I503" s="1">
        <v>16.43</v>
      </c>
      <c r="J503" s="1">
        <v>0.01</v>
      </c>
      <c r="K503" s="1">
        <v>-0.04</v>
      </c>
      <c r="L503" s="1">
        <v>1</v>
      </c>
      <c r="N503" s="1">
        <v>0.08</v>
      </c>
      <c r="P503" s="1">
        <v>99.61</v>
      </c>
      <c r="Q503" s="1">
        <v>0.03</v>
      </c>
      <c r="R503" s="1">
        <v>99.57</v>
      </c>
      <c r="AE503" s="1" t="s">
        <v>1058</v>
      </c>
    </row>
    <row r="504" spans="1:31" x14ac:dyDescent="0.3">
      <c r="A504" s="1" t="s">
        <v>1059</v>
      </c>
      <c r="B504" s="1">
        <v>57.26</v>
      </c>
      <c r="C504" s="1">
        <v>0.28999999999999998</v>
      </c>
      <c r="D504" s="1">
        <v>1.53</v>
      </c>
      <c r="E504" s="1">
        <v>0.01</v>
      </c>
      <c r="F504" s="1">
        <v>8.6199999999999992</v>
      </c>
      <c r="G504" s="1">
        <v>23.86</v>
      </c>
      <c r="H504" s="1">
        <v>1.82</v>
      </c>
      <c r="I504" s="1">
        <v>20.28</v>
      </c>
      <c r="J504" s="1">
        <v>0.01</v>
      </c>
      <c r="K504" s="1">
        <v>-0.01</v>
      </c>
      <c r="L504" s="1">
        <v>1.26</v>
      </c>
      <c r="N504" s="1">
        <v>0.03</v>
      </c>
      <c r="P504" s="1">
        <v>114.97</v>
      </c>
      <c r="Q504" s="1">
        <v>0.01</v>
      </c>
      <c r="R504" s="1">
        <v>114.96</v>
      </c>
      <c r="AE504" s="1" t="s">
        <v>1060</v>
      </c>
    </row>
    <row r="505" spans="1:31" x14ac:dyDescent="0.3">
      <c r="A505" s="1" t="s">
        <v>1061</v>
      </c>
      <c r="B505" s="1">
        <v>40.270000000000003</v>
      </c>
      <c r="C505" s="1">
        <v>1.95</v>
      </c>
      <c r="D505" s="1">
        <v>10.01</v>
      </c>
      <c r="E505" s="1">
        <v>0</v>
      </c>
      <c r="F505" s="1">
        <v>5.86</v>
      </c>
      <c r="G505" s="1">
        <v>10.33</v>
      </c>
      <c r="H505" s="1">
        <v>1.1499999999999999</v>
      </c>
      <c r="I505" s="1">
        <v>24.27</v>
      </c>
      <c r="J505" s="1">
        <v>0.02</v>
      </c>
      <c r="K505" s="1">
        <v>-0.17</v>
      </c>
      <c r="L505" s="1">
        <v>3.01</v>
      </c>
      <c r="N505" s="1">
        <v>0.37</v>
      </c>
      <c r="P505" s="1">
        <v>97.23</v>
      </c>
      <c r="Q505" s="1">
        <v>0.15</v>
      </c>
      <c r="R505" s="1">
        <v>97.08</v>
      </c>
      <c r="AE505" s="1" t="s">
        <v>1062</v>
      </c>
    </row>
    <row r="506" spans="1:31" x14ac:dyDescent="0.3">
      <c r="A506" s="1" t="s">
        <v>1063</v>
      </c>
      <c r="B506" s="1">
        <v>40.5</v>
      </c>
      <c r="C506" s="1">
        <v>1.92</v>
      </c>
      <c r="D506" s="1">
        <v>10.02</v>
      </c>
      <c r="E506" s="1">
        <v>0</v>
      </c>
      <c r="F506" s="1">
        <v>5.7</v>
      </c>
      <c r="G506" s="1">
        <v>10.29</v>
      </c>
      <c r="H506" s="1">
        <v>1.1000000000000001</v>
      </c>
      <c r="I506" s="1">
        <v>24.82</v>
      </c>
      <c r="J506" s="1">
        <v>0.02</v>
      </c>
      <c r="K506" s="1">
        <v>-0.15</v>
      </c>
      <c r="L506" s="1">
        <v>3.05</v>
      </c>
      <c r="N506" s="1">
        <v>0.31</v>
      </c>
      <c r="P506" s="1">
        <v>97.73</v>
      </c>
      <c r="Q506" s="1">
        <v>0.13</v>
      </c>
      <c r="R506" s="1">
        <v>97.6</v>
      </c>
      <c r="AE506" s="1" t="s">
        <v>1064</v>
      </c>
    </row>
    <row r="507" spans="1:31" x14ac:dyDescent="0.3">
      <c r="A507" s="1" t="s">
        <v>1065</v>
      </c>
      <c r="B507" s="1">
        <v>40.270000000000003</v>
      </c>
      <c r="C507" s="1">
        <v>2.74</v>
      </c>
      <c r="D507" s="1">
        <v>10.63</v>
      </c>
      <c r="E507" s="1">
        <v>0</v>
      </c>
      <c r="F507" s="1">
        <v>7.21</v>
      </c>
      <c r="G507" s="1">
        <v>10.44</v>
      </c>
      <c r="H507" s="1">
        <v>0.89</v>
      </c>
      <c r="I507" s="1">
        <v>21.62</v>
      </c>
      <c r="J507" s="1">
        <v>0.03</v>
      </c>
      <c r="K507" s="1">
        <v>-0.14000000000000001</v>
      </c>
      <c r="L507" s="1">
        <v>3.09</v>
      </c>
      <c r="N507" s="1">
        <v>0.3</v>
      </c>
      <c r="P507" s="1">
        <v>97.23</v>
      </c>
      <c r="Q507" s="1">
        <v>0.13</v>
      </c>
      <c r="R507" s="1">
        <v>97.1</v>
      </c>
      <c r="AE507" s="1" t="s">
        <v>1066</v>
      </c>
    </row>
    <row r="508" spans="1:31" x14ac:dyDescent="0.3">
      <c r="A508" s="1" t="s">
        <v>1067</v>
      </c>
      <c r="B508" s="1">
        <v>39.950000000000003</v>
      </c>
      <c r="C508" s="1">
        <v>1.99</v>
      </c>
      <c r="D508" s="1">
        <v>10.039999999999999</v>
      </c>
      <c r="E508" s="1">
        <v>0</v>
      </c>
      <c r="F508" s="1">
        <v>5.67</v>
      </c>
      <c r="G508" s="1">
        <v>10.210000000000001</v>
      </c>
      <c r="H508" s="1">
        <v>1.0900000000000001</v>
      </c>
      <c r="I508" s="1">
        <v>24.9</v>
      </c>
      <c r="J508" s="1">
        <v>-0.02</v>
      </c>
      <c r="K508" s="1">
        <v>-0.22</v>
      </c>
      <c r="L508" s="1">
        <v>3.17</v>
      </c>
      <c r="N508" s="1">
        <v>0.46</v>
      </c>
      <c r="P508" s="1">
        <v>97.49</v>
      </c>
      <c r="Q508" s="1">
        <v>0.2</v>
      </c>
      <c r="R508" s="1">
        <v>97.29</v>
      </c>
      <c r="AE508" s="1" t="s">
        <v>1068</v>
      </c>
    </row>
    <row r="509" spans="1:31" x14ac:dyDescent="0.3">
      <c r="A509" s="1" t="s">
        <v>1069</v>
      </c>
      <c r="B509" s="1">
        <v>40.01</v>
      </c>
      <c r="C509" s="1">
        <v>1.93</v>
      </c>
      <c r="D509" s="1">
        <v>9.9</v>
      </c>
      <c r="E509" s="1">
        <v>-0.01</v>
      </c>
      <c r="F509" s="1">
        <v>5.65</v>
      </c>
      <c r="G509" s="1">
        <v>10.25</v>
      </c>
      <c r="H509" s="1">
        <v>1.1299999999999999</v>
      </c>
      <c r="I509" s="1">
        <v>25.02</v>
      </c>
      <c r="J509" s="1">
        <v>0</v>
      </c>
      <c r="K509" s="1">
        <v>-0.2</v>
      </c>
      <c r="L509" s="1">
        <v>2.96</v>
      </c>
      <c r="N509" s="1">
        <v>0.43</v>
      </c>
      <c r="P509" s="1">
        <v>97.27</v>
      </c>
      <c r="Q509" s="1">
        <v>0.18</v>
      </c>
      <c r="R509" s="1">
        <v>97.09</v>
      </c>
      <c r="AE509" s="1" t="s">
        <v>1070</v>
      </c>
    </row>
    <row r="510" spans="1:31" x14ac:dyDescent="0.3">
      <c r="A510" s="1" t="s">
        <v>1071</v>
      </c>
      <c r="B510" s="1">
        <v>40.200000000000003</v>
      </c>
      <c r="C510" s="1">
        <v>1.82</v>
      </c>
      <c r="D510" s="1">
        <v>9.61</v>
      </c>
      <c r="E510" s="1">
        <v>-0.01</v>
      </c>
      <c r="F510" s="1">
        <v>5.18</v>
      </c>
      <c r="G510" s="1">
        <v>10.119999999999999</v>
      </c>
      <c r="H510" s="1">
        <v>1.1000000000000001</v>
      </c>
      <c r="I510" s="1">
        <v>26.39</v>
      </c>
      <c r="J510" s="1">
        <v>-0.04</v>
      </c>
      <c r="K510" s="1">
        <v>-0.14000000000000001</v>
      </c>
      <c r="L510" s="1">
        <v>2.81</v>
      </c>
      <c r="N510" s="1">
        <v>0.3</v>
      </c>
      <c r="P510" s="1">
        <v>97.54</v>
      </c>
      <c r="Q510" s="1">
        <v>0.12</v>
      </c>
      <c r="R510" s="1">
        <v>97.42</v>
      </c>
      <c r="AE510" s="1" t="s">
        <v>1072</v>
      </c>
    </row>
    <row r="511" spans="1:31" x14ac:dyDescent="0.3">
      <c r="A511" s="1" t="s">
        <v>1073</v>
      </c>
      <c r="B511" s="1">
        <v>39.21</v>
      </c>
      <c r="C511" s="1">
        <v>3.16</v>
      </c>
      <c r="D511" s="1">
        <v>10.77</v>
      </c>
      <c r="E511" s="1">
        <v>-0.01</v>
      </c>
      <c r="F511" s="1">
        <v>5.1100000000000003</v>
      </c>
      <c r="G511" s="1">
        <v>10.81</v>
      </c>
      <c r="H511" s="1">
        <v>0.67</v>
      </c>
      <c r="I511" s="1">
        <v>24.08</v>
      </c>
      <c r="J511" s="1">
        <v>0</v>
      </c>
      <c r="K511" s="1">
        <v>-0.5</v>
      </c>
      <c r="L511" s="1">
        <v>2.79</v>
      </c>
      <c r="N511" s="1">
        <v>1.06</v>
      </c>
      <c r="P511" s="1">
        <v>97.66</v>
      </c>
      <c r="Q511" s="1">
        <v>0.45</v>
      </c>
      <c r="R511" s="1">
        <v>97.22</v>
      </c>
      <c r="AE511" s="1" t="s">
        <v>1074</v>
      </c>
    </row>
    <row r="512" spans="1:31" x14ac:dyDescent="0.3">
      <c r="A512" s="1" t="s">
        <v>1075</v>
      </c>
      <c r="B512" s="1">
        <v>39.03</v>
      </c>
      <c r="C512" s="1">
        <v>3.18</v>
      </c>
      <c r="D512" s="1">
        <v>10.63</v>
      </c>
      <c r="E512" s="1">
        <v>0</v>
      </c>
      <c r="F512" s="1">
        <v>5.34</v>
      </c>
      <c r="G512" s="1">
        <v>10.78</v>
      </c>
      <c r="H512" s="1">
        <v>0.72</v>
      </c>
      <c r="I512" s="1">
        <v>23.88</v>
      </c>
      <c r="J512" s="1">
        <v>0</v>
      </c>
      <c r="K512" s="1">
        <v>-0.5</v>
      </c>
      <c r="L512" s="1">
        <v>2.75</v>
      </c>
      <c r="N512" s="1">
        <v>1.06</v>
      </c>
      <c r="P512" s="1">
        <v>97.36</v>
      </c>
      <c r="Q512" s="1">
        <v>0.45</v>
      </c>
      <c r="R512" s="1">
        <v>96.91</v>
      </c>
      <c r="AE512" s="1" t="s">
        <v>1076</v>
      </c>
    </row>
    <row r="513" spans="1:31" x14ac:dyDescent="0.3">
      <c r="A513" s="1" t="s">
        <v>1077</v>
      </c>
      <c r="B513" s="1">
        <v>38.92</v>
      </c>
      <c r="C513" s="1">
        <v>3.16</v>
      </c>
      <c r="D513" s="1">
        <v>10.73</v>
      </c>
      <c r="E513" s="1">
        <v>-0.01</v>
      </c>
      <c r="F513" s="1">
        <v>5.63</v>
      </c>
      <c r="G513" s="1">
        <v>10.88</v>
      </c>
      <c r="H513" s="1">
        <v>0.66</v>
      </c>
      <c r="I513" s="1">
        <v>23.71</v>
      </c>
      <c r="J513" s="1">
        <v>0.03</v>
      </c>
      <c r="K513" s="1">
        <v>-0.37</v>
      </c>
      <c r="L513" s="1">
        <v>2.83</v>
      </c>
      <c r="N513" s="1">
        <v>0.79</v>
      </c>
      <c r="P513" s="1">
        <v>97.33</v>
      </c>
      <c r="Q513" s="1">
        <v>0.33</v>
      </c>
      <c r="R513" s="1">
        <v>97</v>
      </c>
      <c r="AE513" s="1" t="s">
        <v>1078</v>
      </c>
    </row>
    <row r="514" spans="1:31" x14ac:dyDescent="0.3">
      <c r="A514" s="1" t="s">
        <v>1079</v>
      </c>
      <c r="B514" s="1">
        <v>39.840000000000003</v>
      </c>
      <c r="C514" s="1">
        <v>3.26</v>
      </c>
      <c r="D514" s="1">
        <v>10.81</v>
      </c>
      <c r="E514" s="1">
        <v>-0.01</v>
      </c>
      <c r="F514" s="1">
        <v>5.65</v>
      </c>
      <c r="G514" s="1">
        <v>10.83</v>
      </c>
      <c r="H514" s="1">
        <v>0.7</v>
      </c>
      <c r="I514" s="1">
        <v>23.69</v>
      </c>
      <c r="J514" s="1">
        <v>0.02</v>
      </c>
      <c r="K514" s="1">
        <v>-0.35</v>
      </c>
      <c r="L514" s="1">
        <v>2.83</v>
      </c>
      <c r="N514" s="1">
        <v>0.75</v>
      </c>
      <c r="P514" s="1">
        <v>98.37</v>
      </c>
      <c r="Q514" s="1">
        <v>0.31</v>
      </c>
      <c r="R514" s="1">
        <v>98.06</v>
      </c>
      <c r="AE514" s="1" t="s">
        <v>1080</v>
      </c>
    </row>
    <row r="515" spans="1:31" x14ac:dyDescent="0.3">
      <c r="A515" s="1" t="s">
        <v>1081</v>
      </c>
      <c r="B515" s="1">
        <v>39.29</v>
      </c>
      <c r="C515" s="1">
        <v>3.14</v>
      </c>
      <c r="D515" s="1">
        <v>10.9</v>
      </c>
      <c r="E515" s="1">
        <v>-0.01</v>
      </c>
      <c r="F515" s="1">
        <v>5.72</v>
      </c>
      <c r="G515" s="1">
        <v>10.78</v>
      </c>
      <c r="H515" s="1">
        <v>0.65</v>
      </c>
      <c r="I515" s="1">
        <v>23.61</v>
      </c>
      <c r="J515" s="1">
        <v>0.04</v>
      </c>
      <c r="K515" s="1">
        <v>-0.4</v>
      </c>
      <c r="L515" s="1">
        <v>2.82</v>
      </c>
      <c r="N515" s="1">
        <v>0.84</v>
      </c>
      <c r="P515" s="1">
        <v>97.79</v>
      </c>
      <c r="Q515" s="1">
        <v>0.36</v>
      </c>
      <c r="R515" s="1">
        <v>97.44</v>
      </c>
      <c r="AE515" s="1" t="s">
        <v>1082</v>
      </c>
    </row>
    <row r="516" spans="1:31" x14ac:dyDescent="0.3">
      <c r="A516" s="1" t="s">
        <v>1083</v>
      </c>
      <c r="B516" s="1">
        <v>38.880000000000003</v>
      </c>
      <c r="C516" s="1">
        <v>3.36</v>
      </c>
      <c r="D516" s="1">
        <v>10.61</v>
      </c>
      <c r="E516" s="1">
        <v>0.01</v>
      </c>
      <c r="F516" s="1">
        <v>5.52</v>
      </c>
      <c r="G516" s="1">
        <v>10.8</v>
      </c>
      <c r="H516" s="1">
        <v>0.69</v>
      </c>
      <c r="I516" s="1">
        <v>23.97</v>
      </c>
      <c r="J516" s="1">
        <v>0</v>
      </c>
      <c r="K516" s="1">
        <v>-0.53</v>
      </c>
      <c r="L516" s="1">
        <v>2.74</v>
      </c>
      <c r="N516" s="1">
        <v>1.1299999999999999</v>
      </c>
      <c r="P516" s="1">
        <v>97.7</v>
      </c>
      <c r="Q516" s="1">
        <v>0.47</v>
      </c>
      <c r="R516" s="1">
        <v>97.23</v>
      </c>
      <c r="AE516" s="1" t="s">
        <v>1084</v>
      </c>
    </row>
    <row r="517" spans="1:31" x14ac:dyDescent="0.3">
      <c r="A517" s="1" t="s">
        <v>1085</v>
      </c>
      <c r="B517" s="1">
        <v>39.85</v>
      </c>
      <c r="C517" s="1">
        <v>3.22</v>
      </c>
      <c r="D517" s="1">
        <v>10.9</v>
      </c>
      <c r="E517" s="1">
        <v>-0.01</v>
      </c>
      <c r="F517" s="1">
        <v>5.64</v>
      </c>
      <c r="G517" s="1">
        <v>10.74</v>
      </c>
      <c r="H517" s="1">
        <v>0.65</v>
      </c>
      <c r="I517" s="1">
        <v>23.42</v>
      </c>
      <c r="J517" s="1">
        <v>-0.03</v>
      </c>
      <c r="K517" s="1">
        <v>-0.56999999999999995</v>
      </c>
      <c r="L517" s="1">
        <v>2.91</v>
      </c>
      <c r="N517" s="1">
        <v>1.19</v>
      </c>
      <c r="P517" s="1">
        <v>98.51</v>
      </c>
      <c r="Q517" s="1">
        <v>0.5</v>
      </c>
      <c r="R517" s="1">
        <v>98.01</v>
      </c>
      <c r="AE517" s="1" t="s">
        <v>1086</v>
      </c>
    </row>
    <row r="518" spans="1:31" x14ac:dyDescent="0.3">
      <c r="A518" s="1" t="s">
        <v>1087</v>
      </c>
      <c r="B518" s="1">
        <v>43</v>
      </c>
      <c r="C518" s="1">
        <v>3.38</v>
      </c>
      <c r="D518" s="1">
        <v>11.77</v>
      </c>
      <c r="E518" s="1">
        <v>0</v>
      </c>
      <c r="F518" s="1">
        <v>5.39</v>
      </c>
      <c r="G518" s="1">
        <v>11.78</v>
      </c>
      <c r="H518" s="1">
        <v>0.94</v>
      </c>
      <c r="I518" s="1">
        <v>27.59</v>
      </c>
      <c r="J518" s="1">
        <v>-0.02</v>
      </c>
      <c r="K518" s="1">
        <v>-0.6</v>
      </c>
      <c r="L518" s="1">
        <v>3.15</v>
      </c>
      <c r="N518" s="1">
        <v>1.27</v>
      </c>
      <c r="P518" s="1">
        <v>108.27</v>
      </c>
      <c r="Q518" s="1">
        <v>0.53</v>
      </c>
      <c r="R518" s="1">
        <v>107.73</v>
      </c>
      <c r="AE518" s="1" t="s">
        <v>1088</v>
      </c>
    </row>
    <row r="519" spans="1:31" x14ac:dyDescent="0.3">
      <c r="A519" s="1" t="s">
        <v>1089</v>
      </c>
      <c r="B519" s="1">
        <v>38.92</v>
      </c>
      <c r="C519" s="1">
        <v>3.13</v>
      </c>
      <c r="D519" s="1">
        <v>10.68</v>
      </c>
      <c r="E519" s="1">
        <v>-0.01</v>
      </c>
      <c r="F519" s="1">
        <v>5.21</v>
      </c>
      <c r="G519" s="1">
        <v>10.74</v>
      </c>
      <c r="H519" s="1">
        <v>0.69</v>
      </c>
      <c r="I519" s="1">
        <v>23.86</v>
      </c>
      <c r="J519" s="1">
        <v>0</v>
      </c>
      <c r="K519" s="1">
        <v>-0.56000000000000005</v>
      </c>
      <c r="L519" s="1">
        <v>2.78</v>
      </c>
      <c r="N519" s="1">
        <v>1.18</v>
      </c>
      <c r="P519" s="1">
        <v>97.19</v>
      </c>
      <c r="Q519" s="1">
        <v>0.5</v>
      </c>
      <c r="R519" s="1">
        <v>96.69</v>
      </c>
      <c r="AE519" s="1" t="s">
        <v>1090</v>
      </c>
    </row>
    <row r="520" spans="1:31" x14ac:dyDescent="0.3">
      <c r="A520" s="1" t="s">
        <v>1091</v>
      </c>
      <c r="B520" s="1">
        <v>39.31</v>
      </c>
      <c r="C520" s="1">
        <v>3.17</v>
      </c>
      <c r="D520" s="1">
        <v>10.7</v>
      </c>
      <c r="E520" s="1">
        <v>0</v>
      </c>
      <c r="F520" s="1">
        <v>5.25</v>
      </c>
      <c r="G520" s="1">
        <v>10.72</v>
      </c>
      <c r="H520" s="1">
        <v>0.72</v>
      </c>
      <c r="I520" s="1">
        <v>23.89</v>
      </c>
      <c r="J520" s="1">
        <v>0.03</v>
      </c>
      <c r="K520" s="1">
        <v>-0.54</v>
      </c>
      <c r="L520" s="1">
        <v>2.78</v>
      </c>
      <c r="N520" s="1">
        <v>1.1399999999999999</v>
      </c>
      <c r="P520" s="1">
        <v>97.72</v>
      </c>
      <c r="Q520" s="1">
        <v>0.48</v>
      </c>
      <c r="R520" s="1">
        <v>97.24</v>
      </c>
      <c r="AE520" s="1" t="s">
        <v>1092</v>
      </c>
    </row>
    <row r="521" spans="1:31" x14ac:dyDescent="0.3">
      <c r="A521" s="1" t="s">
        <v>1093</v>
      </c>
      <c r="B521" s="1">
        <v>39.14</v>
      </c>
      <c r="C521" s="1">
        <v>3.17</v>
      </c>
      <c r="D521" s="1">
        <v>10.62</v>
      </c>
      <c r="E521" s="1">
        <v>-0.02</v>
      </c>
      <c r="F521" s="1">
        <v>5.34</v>
      </c>
      <c r="G521" s="1">
        <v>10.7</v>
      </c>
      <c r="H521" s="1">
        <v>0.69</v>
      </c>
      <c r="I521" s="1">
        <v>23.93</v>
      </c>
      <c r="J521" s="1">
        <v>-0.01</v>
      </c>
      <c r="K521" s="1">
        <v>-0.56000000000000005</v>
      </c>
      <c r="L521" s="1">
        <v>2.88</v>
      </c>
      <c r="N521" s="1">
        <v>1.17</v>
      </c>
      <c r="P521" s="1">
        <v>97.63</v>
      </c>
      <c r="Q521" s="1">
        <v>0.49</v>
      </c>
      <c r="R521" s="1">
        <v>97.13</v>
      </c>
      <c r="AE521" s="1" t="s">
        <v>1094</v>
      </c>
    </row>
    <row r="522" spans="1:31" x14ac:dyDescent="0.3">
      <c r="A522" s="1" t="s">
        <v>1095</v>
      </c>
      <c r="B522" s="1">
        <v>39.36</v>
      </c>
      <c r="C522" s="1">
        <v>3.13</v>
      </c>
      <c r="D522" s="1">
        <v>10.45</v>
      </c>
      <c r="E522" s="1">
        <v>0</v>
      </c>
      <c r="F522" s="1">
        <v>5.18</v>
      </c>
      <c r="G522" s="1">
        <v>10.68</v>
      </c>
      <c r="H522" s="1">
        <v>0.76</v>
      </c>
      <c r="I522" s="1">
        <v>24.05</v>
      </c>
      <c r="J522" s="1">
        <v>0.02</v>
      </c>
      <c r="K522" s="1">
        <v>-0.56000000000000005</v>
      </c>
      <c r="L522" s="1">
        <v>2.82</v>
      </c>
      <c r="N522" s="1">
        <v>1.17</v>
      </c>
      <c r="P522" s="1">
        <v>97.62</v>
      </c>
      <c r="Q522" s="1">
        <v>0.49</v>
      </c>
      <c r="R522" s="1">
        <v>97.12</v>
      </c>
      <c r="AE522" s="1" t="s">
        <v>1096</v>
      </c>
    </row>
    <row r="523" spans="1:31" x14ac:dyDescent="0.3">
      <c r="A523" s="1" t="s">
        <v>1097</v>
      </c>
      <c r="B523" s="1">
        <v>39.049999999999997</v>
      </c>
      <c r="C523" s="1">
        <v>2.72</v>
      </c>
      <c r="D523" s="1">
        <v>9.74</v>
      </c>
      <c r="E523" s="1">
        <v>-0.01</v>
      </c>
      <c r="F523" s="1">
        <v>4.71</v>
      </c>
      <c r="G523" s="1">
        <v>10.29</v>
      </c>
      <c r="H523" s="1">
        <v>0.93</v>
      </c>
      <c r="I523" s="1">
        <v>25.86</v>
      </c>
      <c r="J523" s="1">
        <v>0.05</v>
      </c>
      <c r="K523" s="1">
        <v>-0.54</v>
      </c>
      <c r="L523" s="1">
        <v>2.91</v>
      </c>
      <c r="N523" s="1">
        <v>1.1299999999999999</v>
      </c>
      <c r="P523" s="1">
        <v>97.4</v>
      </c>
      <c r="Q523" s="1">
        <v>0.48</v>
      </c>
      <c r="R523" s="1">
        <v>96.92</v>
      </c>
      <c r="AE523" s="1" t="s">
        <v>1098</v>
      </c>
    </row>
    <row r="524" spans="1:31" x14ac:dyDescent="0.3">
      <c r="A524" s="1" t="s">
        <v>1099</v>
      </c>
      <c r="B524" s="1">
        <v>39.33</v>
      </c>
      <c r="C524" s="1">
        <v>2.69</v>
      </c>
      <c r="D524" s="1">
        <v>9.7899999999999991</v>
      </c>
      <c r="E524" s="1">
        <v>-0.01</v>
      </c>
      <c r="F524" s="1">
        <v>4.9000000000000004</v>
      </c>
      <c r="G524" s="1">
        <v>10.27</v>
      </c>
      <c r="H524" s="1">
        <v>0.85</v>
      </c>
      <c r="I524" s="1">
        <v>25.47</v>
      </c>
      <c r="J524" s="1">
        <v>-0.04</v>
      </c>
      <c r="K524" s="1">
        <v>-0.59</v>
      </c>
      <c r="L524" s="1">
        <v>2.9</v>
      </c>
      <c r="N524" s="1">
        <v>1.24</v>
      </c>
      <c r="P524" s="1">
        <v>97.43</v>
      </c>
      <c r="Q524" s="1">
        <v>0.52</v>
      </c>
      <c r="R524" s="1">
        <v>96.91</v>
      </c>
      <c r="AE524" s="1" t="s">
        <v>1100</v>
      </c>
    </row>
    <row r="525" spans="1:31" x14ac:dyDescent="0.3">
      <c r="A525" s="1" t="s">
        <v>1101</v>
      </c>
      <c r="B525" s="1">
        <v>39.19</v>
      </c>
      <c r="C525" s="1">
        <v>2.84</v>
      </c>
      <c r="D525" s="1">
        <v>10.09</v>
      </c>
      <c r="E525" s="1">
        <v>-0.01</v>
      </c>
      <c r="F525" s="1">
        <v>4.99</v>
      </c>
      <c r="G525" s="1">
        <v>10.59</v>
      </c>
      <c r="H525" s="1">
        <v>0.81</v>
      </c>
      <c r="I525" s="1">
        <v>24.74</v>
      </c>
      <c r="J525" s="1">
        <v>0.01</v>
      </c>
      <c r="K525" s="1">
        <v>-0.55000000000000004</v>
      </c>
      <c r="L525" s="1">
        <v>2.83</v>
      </c>
      <c r="N525" s="1">
        <v>1.1599999999999999</v>
      </c>
      <c r="P525" s="1">
        <v>97.26</v>
      </c>
      <c r="Q525" s="1">
        <v>0.49</v>
      </c>
      <c r="R525" s="1">
        <v>96.77</v>
      </c>
      <c r="AE525" s="1" t="s">
        <v>1102</v>
      </c>
    </row>
    <row r="526" spans="1:31" x14ac:dyDescent="0.3">
      <c r="A526" s="1" t="s">
        <v>1103</v>
      </c>
      <c r="B526" s="1">
        <v>15.43</v>
      </c>
      <c r="C526" s="1">
        <v>0.01</v>
      </c>
      <c r="D526" s="1">
        <v>0.91</v>
      </c>
      <c r="E526" s="1">
        <v>0</v>
      </c>
      <c r="F526" s="1">
        <v>0.26</v>
      </c>
      <c r="G526" s="1">
        <v>1.75</v>
      </c>
      <c r="H526" s="1">
        <v>1.99</v>
      </c>
      <c r="I526" s="1">
        <v>63.22</v>
      </c>
      <c r="J526" s="1">
        <v>0.04</v>
      </c>
      <c r="K526" s="1">
        <v>-7.0000000000000007E-2</v>
      </c>
      <c r="L526" s="1">
        <v>0.03</v>
      </c>
      <c r="N526" s="1">
        <v>0.15</v>
      </c>
      <c r="P526" s="1">
        <v>83.79</v>
      </c>
      <c r="Q526" s="1">
        <v>0.06</v>
      </c>
      <c r="R526" s="1">
        <v>83.73</v>
      </c>
      <c r="AE526" s="1" t="s">
        <v>1104</v>
      </c>
    </row>
    <row r="527" spans="1:31" x14ac:dyDescent="0.3">
      <c r="A527" s="1" t="s">
        <v>1105</v>
      </c>
      <c r="B527" s="1">
        <v>16.05</v>
      </c>
      <c r="C527" s="1">
        <v>0.02</v>
      </c>
      <c r="D527" s="1">
        <v>0.98</v>
      </c>
      <c r="E527" s="1">
        <v>-0.01</v>
      </c>
      <c r="F527" s="1">
        <v>0.21</v>
      </c>
      <c r="G527" s="1">
        <v>1.93</v>
      </c>
      <c r="H527" s="1">
        <v>2.0099999999999998</v>
      </c>
      <c r="I527" s="1">
        <v>62.52</v>
      </c>
      <c r="J527" s="1">
        <v>0.11</v>
      </c>
      <c r="K527" s="1">
        <v>-0.08</v>
      </c>
      <c r="L527" s="1">
        <v>0.05</v>
      </c>
      <c r="N527" s="1">
        <v>0.16</v>
      </c>
      <c r="P527" s="1">
        <v>84.05</v>
      </c>
      <c r="Q527" s="1">
        <v>7.0000000000000007E-2</v>
      </c>
      <c r="R527" s="1">
        <v>83.98</v>
      </c>
      <c r="AE527" s="1" t="s">
        <v>1106</v>
      </c>
    </row>
    <row r="528" spans="1:31" x14ac:dyDescent="0.3">
      <c r="A528" s="1" t="s">
        <v>1107</v>
      </c>
      <c r="B528" s="1">
        <v>17.28</v>
      </c>
      <c r="C528" s="1">
        <v>0.01</v>
      </c>
      <c r="D528" s="1">
        <v>1.44</v>
      </c>
      <c r="E528" s="1">
        <v>0.01</v>
      </c>
      <c r="F528" s="1">
        <v>0.2</v>
      </c>
      <c r="G528" s="1">
        <v>1.97</v>
      </c>
      <c r="H528" s="1">
        <v>1.23</v>
      </c>
      <c r="I528" s="1">
        <v>62.13</v>
      </c>
      <c r="J528" s="1">
        <v>0.08</v>
      </c>
      <c r="K528" s="1">
        <v>-0.08</v>
      </c>
      <c r="L528" s="1">
        <v>0.03</v>
      </c>
      <c r="N528" s="1">
        <v>0.17</v>
      </c>
      <c r="P528" s="1">
        <v>84.56</v>
      </c>
      <c r="Q528" s="1">
        <v>7.0000000000000007E-2</v>
      </c>
      <c r="R528" s="1">
        <v>84.49</v>
      </c>
      <c r="AE528" s="1" t="s">
        <v>1108</v>
      </c>
    </row>
    <row r="529" spans="1:31" x14ac:dyDescent="0.3">
      <c r="A529" s="1" t="s">
        <v>1109</v>
      </c>
      <c r="B529" s="1">
        <v>14.11</v>
      </c>
      <c r="C529" s="1">
        <v>0.02</v>
      </c>
      <c r="D529" s="1">
        <v>0.56999999999999995</v>
      </c>
      <c r="E529" s="1">
        <v>-0.01</v>
      </c>
      <c r="F529" s="1">
        <v>0.21</v>
      </c>
      <c r="G529" s="1">
        <v>2.08</v>
      </c>
      <c r="H529" s="1">
        <v>5.29</v>
      </c>
      <c r="I529" s="1">
        <v>61.24</v>
      </c>
      <c r="J529" s="1">
        <v>0.09</v>
      </c>
      <c r="K529" s="1">
        <v>-0.02</v>
      </c>
      <c r="L529" s="1">
        <v>0.03</v>
      </c>
      <c r="N529" s="1">
        <v>0.03</v>
      </c>
      <c r="P529" s="1">
        <v>83.67</v>
      </c>
      <c r="Q529" s="1">
        <v>0.01</v>
      </c>
      <c r="R529" s="1">
        <v>83.66</v>
      </c>
      <c r="AE529" s="1" t="s">
        <v>1110</v>
      </c>
    </row>
    <row r="530" spans="1:31" x14ac:dyDescent="0.3">
      <c r="A530" s="1" t="s">
        <v>1111</v>
      </c>
      <c r="B530" s="1">
        <v>6.37</v>
      </c>
      <c r="C530" s="1">
        <v>0.12</v>
      </c>
      <c r="D530" s="1">
        <v>1</v>
      </c>
      <c r="E530" s="1">
        <v>0</v>
      </c>
      <c r="F530" s="1">
        <v>0.49</v>
      </c>
      <c r="G530" s="1">
        <v>0.63</v>
      </c>
      <c r="H530" s="1">
        <v>4.6100000000000003</v>
      </c>
      <c r="I530" s="1">
        <v>71.319999999999993</v>
      </c>
      <c r="J530" s="1">
        <v>0.04</v>
      </c>
      <c r="K530" s="1">
        <v>-0.06</v>
      </c>
      <c r="L530" s="1">
        <v>7.0000000000000007E-2</v>
      </c>
      <c r="N530" s="1">
        <v>0.13</v>
      </c>
      <c r="P530" s="1">
        <v>84.78</v>
      </c>
      <c r="Q530" s="1">
        <v>0.05</v>
      </c>
      <c r="R530" s="1">
        <v>84.72</v>
      </c>
      <c r="AE530" s="1" t="s">
        <v>1112</v>
      </c>
    </row>
    <row r="531" spans="1:31" x14ac:dyDescent="0.3">
      <c r="A531" s="1" t="s">
        <v>1113</v>
      </c>
      <c r="B531" s="1">
        <v>6.42</v>
      </c>
      <c r="C531" s="1">
        <v>0.01</v>
      </c>
      <c r="D531" s="1">
        <v>1.54</v>
      </c>
      <c r="E531" s="1">
        <v>-0.01</v>
      </c>
      <c r="F531" s="1">
        <v>1.33</v>
      </c>
      <c r="G531" s="1">
        <v>2.08</v>
      </c>
      <c r="H531" s="1">
        <v>27.74</v>
      </c>
      <c r="I531" s="1">
        <v>38.03</v>
      </c>
      <c r="J531" s="1">
        <v>0.2</v>
      </c>
      <c r="K531" s="1">
        <v>0</v>
      </c>
      <c r="L531" s="1">
        <v>0.24</v>
      </c>
      <c r="N531" s="1">
        <v>-0.46</v>
      </c>
      <c r="P531" s="1">
        <v>77.58</v>
      </c>
      <c r="Q531" s="1">
        <v>0</v>
      </c>
      <c r="R531" s="1">
        <v>77.58</v>
      </c>
      <c r="AE531" s="1" t="s">
        <v>1114</v>
      </c>
    </row>
    <row r="532" spans="1:31" x14ac:dyDescent="0.3">
      <c r="A532" s="1" t="s">
        <v>1115</v>
      </c>
      <c r="B532" s="1">
        <v>6.05</v>
      </c>
      <c r="C532" s="1">
        <v>0.03</v>
      </c>
      <c r="D532" s="1">
        <v>2.04</v>
      </c>
      <c r="E532" s="1">
        <v>-0.01</v>
      </c>
      <c r="F532" s="1">
        <v>1.71</v>
      </c>
      <c r="G532" s="1">
        <v>2.83</v>
      </c>
      <c r="H532" s="1">
        <v>29.19</v>
      </c>
      <c r="I532" s="1">
        <v>36.58</v>
      </c>
      <c r="J532" s="1">
        <v>0.18</v>
      </c>
      <c r="K532" s="1">
        <v>0</v>
      </c>
      <c r="L532" s="1">
        <v>0.36</v>
      </c>
      <c r="N532" s="1">
        <v>-0.67</v>
      </c>
      <c r="P532" s="1">
        <v>78.98</v>
      </c>
      <c r="Q532" s="1">
        <v>0</v>
      </c>
      <c r="R532" s="1">
        <v>78.98</v>
      </c>
      <c r="AE532" s="1" t="s">
        <v>1116</v>
      </c>
    </row>
    <row r="533" spans="1:31" x14ac:dyDescent="0.3">
      <c r="A533" s="1" t="s">
        <v>1117</v>
      </c>
      <c r="B533" s="1">
        <v>4.72</v>
      </c>
      <c r="C533" s="1">
        <v>0.02</v>
      </c>
      <c r="D533" s="1">
        <v>1.34</v>
      </c>
      <c r="E533" s="1">
        <v>-0.01</v>
      </c>
      <c r="F533" s="1">
        <v>1.26</v>
      </c>
      <c r="G533" s="1">
        <v>2.67</v>
      </c>
      <c r="H533" s="1">
        <v>33.83</v>
      </c>
      <c r="I533" s="1">
        <v>34.11</v>
      </c>
      <c r="J533" s="1">
        <v>0.35</v>
      </c>
      <c r="K533" s="1">
        <v>0</v>
      </c>
      <c r="L533" s="1">
        <v>0.3</v>
      </c>
      <c r="N533" s="1">
        <v>-0.56000000000000005</v>
      </c>
      <c r="P533" s="1">
        <v>78.59</v>
      </c>
      <c r="Q533" s="1">
        <v>0</v>
      </c>
      <c r="R533" s="1">
        <v>78.59</v>
      </c>
      <c r="AE533" s="1" t="s">
        <v>1118</v>
      </c>
    </row>
    <row r="534" spans="1:31" x14ac:dyDescent="0.3">
      <c r="A534" s="1" t="s">
        <v>1119</v>
      </c>
      <c r="B534" s="1">
        <v>9.23</v>
      </c>
      <c r="C534" s="1">
        <v>0.04</v>
      </c>
      <c r="D534" s="1">
        <v>2.23</v>
      </c>
      <c r="E534" s="1">
        <v>0</v>
      </c>
      <c r="F534" s="1">
        <v>1.23</v>
      </c>
      <c r="G534" s="1">
        <v>2.12</v>
      </c>
      <c r="H534" s="1">
        <v>27.25</v>
      </c>
      <c r="I534" s="1">
        <v>37.880000000000003</v>
      </c>
      <c r="J534" s="1">
        <v>0.22</v>
      </c>
      <c r="K534" s="1">
        <v>0</v>
      </c>
      <c r="L534" s="1">
        <v>0.23</v>
      </c>
      <c r="N534" s="1">
        <v>-0.55000000000000004</v>
      </c>
      <c r="P534" s="1">
        <v>80.44</v>
      </c>
      <c r="Q534" s="1">
        <v>0</v>
      </c>
      <c r="R534" s="1">
        <v>80.44</v>
      </c>
      <c r="AE534" s="1" t="s">
        <v>1120</v>
      </c>
    </row>
    <row r="535" spans="1:31" x14ac:dyDescent="0.3">
      <c r="A535" s="1" t="s">
        <v>1121</v>
      </c>
      <c r="B535" s="1">
        <v>13.67</v>
      </c>
      <c r="C535" s="1">
        <v>0.02</v>
      </c>
      <c r="D535" s="1">
        <v>2.5099999999999998</v>
      </c>
      <c r="E535" s="1">
        <v>0</v>
      </c>
      <c r="F535" s="1">
        <v>0.6</v>
      </c>
      <c r="G535" s="1">
        <v>1.23</v>
      </c>
      <c r="H535" s="1">
        <v>8.27</v>
      </c>
      <c r="I535" s="1">
        <v>62.48</v>
      </c>
      <c r="J535" s="1">
        <v>0.05</v>
      </c>
      <c r="K535" s="1">
        <v>0</v>
      </c>
      <c r="L535" s="1">
        <v>0.24</v>
      </c>
      <c r="N535" s="1">
        <v>-0.04</v>
      </c>
      <c r="P535" s="1">
        <v>89.08</v>
      </c>
      <c r="Q535" s="1">
        <v>0</v>
      </c>
      <c r="R535" s="1">
        <v>89.08</v>
      </c>
      <c r="AE535" s="1" t="s">
        <v>1122</v>
      </c>
    </row>
    <row r="536" spans="1:31" x14ac:dyDescent="0.3">
      <c r="A536" s="1" t="s">
        <v>1123</v>
      </c>
      <c r="B536" s="1">
        <v>13.41</v>
      </c>
      <c r="C536" s="1">
        <v>0.08</v>
      </c>
      <c r="D536" s="1">
        <v>2.78</v>
      </c>
      <c r="E536" s="1">
        <v>-0.01</v>
      </c>
      <c r="F536" s="1">
        <v>0.71</v>
      </c>
      <c r="G536" s="1">
        <v>1.22</v>
      </c>
      <c r="H536" s="1">
        <v>10.39</v>
      </c>
      <c r="I536" s="1">
        <v>52.6</v>
      </c>
      <c r="J536" s="1">
        <v>0.13</v>
      </c>
      <c r="K536" s="1">
        <v>0</v>
      </c>
      <c r="L536" s="1">
        <v>0.13</v>
      </c>
      <c r="N536" s="1">
        <v>-0.13</v>
      </c>
      <c r="P536" s="1">
        <v>81.45</v>
      </c>
      <c r="Q536" s="1">
        <v>0</v>
      </c>
      <c r="R536" s="1">
        <v>81.45</v>
      </c>
      <c r="AE536" s="1" t="s">
        <v>1124</v>
      </c>
    </row>
    <row r="537" spans="1:31" x14ac:dyDescent="0.3">
      <c r="A537" s="1" t="s">
        <v>1125</v>
      </c>
      <c r="B537" s="1">
        <v>7.84</v>
      </c>
      <c r="C537" s="1">
        <v>0.02</v>
      </c>
      <c r="D537" s="1">
        <v>0.77</v>
      </c>
      <c r="E537" s="1">
        <v>-0.01</v>
      </c>
      <c r="F537" s="1">
        <v>0.75</v>
      </c>
      <c r="G537" s="1">
        <v>1.36</v>
      </c>
      <c r="H537" s="1">
        <v>11.51</v>
      </c>
      <c r="I537" s="1">
        <v>55.29</v>
      </c>
      <c r="J537" s="1">
        <v>0.09</v>
      </c>
      <c r="K537" s="1">
        <v>0</v>
      </c>
      <c r="L537" s="1">
        <v>0.14000000000000001</v>
      </c>
      <c r="N537" s="1">
        <v>-0.11</v>
      </c>
      <c r="P537" s="1">
        <v>77.760000000000005</v>
      </c>
      <c r="Q537" s="1">
        <v>0</v>
      </c>
      <c r="R537" s="1">
        <v>77.760000000000005</v>
      </c>
      <c r="AE537" s="1" t="s">
        <v>1126</v>
      </c>
    </row>
    <row r="538" spans="1:31" x14ac:dyDescent="0.3">
      <c r="A538" s="1" t="s">
        <v>1127</v>
      </c>
      <c r="B538" s="1">
        <v>6.51</v>
      </c>
      <c r="C538" s="1">
        <v>0.04</v>
      </c>
      <c r="D538" s="1">
        <v>0.96</v>
      </c>
      <c r="E538" s="1">
        <v>0</v>
      </c>
      <c r="F538" s="1">
        <v>0.93</v>
      </c>
      <c r="G538" s="1">
        <v>2.12</v>
      </c>
      <c r="H538" s="1">
        <v>26.65</v>
      </c>
      <c r="I538" s="1">
        <v>40.64</v>
      </c>
      <c r="J538" s="1">
        <v>0.36</v>
      </c>
      <c r="K538" s="1">
        <v>0</v>
      </c>
      <c r="L538" s="1">
        <v>0.26</v>
      </c>
      <c r="N538" s="1">
        <v>-0.46</v>
      </c>
      <c r="P538" s="1">
        <v>78.47</v>
      </c>
      <c r="Q538" s="1">
        <v>0</v>
      </c>
      <c r="R538" s="1">
        <v>78.47</v>
      </c>
      <c r="AE538" s="1" t="s">
        <v>1128</v>
      </c>
    </row>
    <row r="539" spans="1:31" x14ac:dyDescent="0.3">
      <c r="A539" s="1" t="s">
        <v>1129</v>
      </c>
      <c r="B539" s="1">
        <v>53.51</v>
      </c>
      <c r="C539" s="1">
        <v>0.08</v>
      </c>
      <c r="D539" s="1">
        <v>2.5299999999999998</v>
      </c>
      <c r="E539" s="1">
        <v>-0.01</v>
      </c>
      <c r="F539" s="1">
        <v>-0.01</v>
      </c>
      <c r="G539" s="1">
        <v>0.27</v>
      </c>
      <c r="H539" s="1">
        <v>0.17</v>
      </c>
      <c r="I539" s="1">
        <v>28.63</v>
      </c>
      <c r="J539" s="1">
        <v>-0.01</v>
      </c>
      <c r="K539" s="1">
        <v>-0.08</v>
      </c>
      <c r="L539" s="1">
        <v>13.78</v>
      </c>
      <c r="N539" s="1">
        <v>0.16</v>
      </c>
      <c r="P539" s="1">
        <v>99.12</v>
      </c>
      <c r="Q539" s="1">
        <v>7.0000000000000007E-2</v>
      </c>
      <c r="R539" s="1">
        <v>99.06</v>
      </c>
      <c r="AE539" s="1" t="s">
        <v>1130</v>
      </c>
    </row>
    <row r="540" spans="1:31" x14ac:dyDescent="0.3">
      <c r="A540" s="1" t="s">
        <v>1131</v>
      </c>
      <c r="B540" s="1">
        <v>51.87</v>
      </c>
      <c r="C540" s="1">
        <v>0.15</v>
      </c>
      <c r="D540" s="1">
        <v>1.4</v>
      </c>
      <c r="E540" s="1">
        <v>0.01</v>
      </c>
      <c r="F540" s="1">
        <v>0.01</v>
      </c>
      <c r="G540" s="1">
        <v>1.1000000000000001</v>
      </c>
      <c r="H540" s="1">
        <v>0.17</v>
      </c>
      <c r="I540" s="1">
        <v>29.63</v>
      </c>
      <c r="J540" s="1">
        <v>-0.03</v>
      </c>
      <c r="K540" s="1">
        <v>-7.0000000000000007E-2</v>
      </c>
      <c r="L540" s="1">
        <v>12.96</v>
      </c>
      <c r="N540" s="1">
        <v>0.16</v>
      </c>
      <c r="P540" s="1">
        <v>97.45</v>
      </c>
      <c r="Q540" s="1">
        <v>7.0000000000000007E-2</v>
      </c>
      <c r="R540" s="1">
        <v>97.38</v>
      </c>
      <c r="AE540" s="1" t="s">
        <v>1132</v>
      </c>
    </row>
    <row r="541" spans="1:31" x14ac:dyDescent="0.3">
      <c r="A541" s="1" t="s">
        <v>1133</v>
      </c>
      <c r="B541" s="1">
        <v>51.1</v>
      </c>
      <c r="C541" s="1">
        <v>0.81</v>
      </c>
      <c r="D541" s="1">
        <v>2.48</v>
      </c>
      <c r="E541" s="1">
        <v>0.01</v>
      </c>
      <c r="F541" s="1">
        <v>11.71</v>
      </c>
      <c r="G541" s="1">
        <v>21.23</v>
      </c>
      <c r="H541" s="1">
        <v>0.8</v>
      </c>
      <c r="I541" s="1">
        <v>11.17</v>
      </c>
      <c r="J541" s="1">
        <v>0.02</v>
      </c>
      <c r="K541" s="1">
        <v>-0.02</v>
      </c>
      <c r="L541" s="1">
        <v>1.08</v>
      </c>
      <c r="N541" s="1">
        <v>0.04</v>
      </c>
      <c r="P541" s="1">
        <v>100.45</v>
      </c>
      <c r="Q541" s="1">
        <v>0.02</v>
      </c>
      <c r="R541" s="1">
        <v>100.43</v>
      </c>
      <c r="AE541" s="1" t="s">
        <v>1134</v>
      </c>
    </row>
    <row r="542" spans="1:31" x14ac:dyDescent="0.3">
      <c r="A542" s="1" t="s">
        <v>1135</v>
      </c>
      <c r="B542" s="1">
        <v>50.7</v>
      </c>
      <c r="C542" s="1">
        <v>0.9</v>
      </c>
      <c r="D542" s="1">
        <v>2.59</v>
      </c>
      <c r="E542" s="1">
        <v>-0.01</v>
      </c>
      <c r="F542" s="1">
        <v>11.72</v>
      </c>
      <c r="G542" s="1">
        <v>21.17</v>
      </c>
      <c r="H542" s="1">
        <v>0.8</v>
      </c>
      <c r="I542" s="1">
        <v>11.25</v>
      </c>
      <c r="J542" s="1">
        <v>0.01</v>
      </c>
      <c r="K542" s="1">
        <v>-0.01</v>
      </c>
      <c r="L542" s="1">
        <v>1.1299999999999999</v>
      </c>
      <c r="N542" s="1">
        <v>0.01</v>
      </c>
      <c r="P542" s="1">
        <v>100.29</v>
      </c>
      <c r="Q542" s="1">
        <v>0.01</v>
      </c>
      <c r="R542" s="1">
        <v>100.29</v>
      </c>
      <c r="AE542" s="1" t="s">
        <v>1136</v>
      </c>
    </row>
    <row r="543" spans="1:31" x14ac:dyDescent="0.3">
      <c r="A543" s="1" t="s">
        <v>1137</v>
      </c>
      <c r="B543" s="1">
        <v>51.24</v>
      </c>
      <c r="C543" s="1">
        <v>0.77</v>
      </c>
      <c r="D543" s="1">
        <v>2.46</v>
      </c>
      <c r="E543" s="1">
        <v>0</v>
      </c>
      <c r="F543" s="1">
        <v>11.46</v>
      </c>
      <c r="G543" s="1">
        <v>21.13</v>
      </c>
      <c r="H543" s="1">
        <v>0.9</v>
      </c>
      <c r="I543" s="1">
        <v>11.74</v>
      </c>
      <c r="J543" s="1">
        <v>-0.02</v>
      </c>
      <c r="K543" s="1">
        <v>-0.03</v>
      </c>
      <c r="L543" s="1">
        <v>1.07</v>
      </c>
      <c r="N543" s="1">
        <v>0.05</v>
      </c>
      <c r="P543" s="1">
        <v>100.82</v>
      </c>
      <c r="Q543" s="1">
        <v>0.02</v>
      </c>
      <c r="R543" s="1">
        <v>100.8</v>
      </c>
      <c r="AE543" s="1" t="s">
        <v>1138</v>
      </c>
    </row>
    <row r="544" spans="1:31" x14ac:dyDescent="0.3">
      <c r="A544" s="1" t="s">
        <v>1139</v>
      </c>
      <c r="B544" s="1">
        <v>51.19</v>
      </c>
      <c r="C544" s="1">
        <v>0.85</v>
      </c>
      <c r="D544" s="1">
        <v>2.5</v>
      </c>
      <c r="E544" s="1">
        <v>0</v>
      </c>
      <c r="F544" s="1">
        <v>11.52</v>
      </c>
      <c r="G544" s="1">
        <v>21.07</v>
      </c>
      <c r="H544" s="1">
        <v>0.87</v>
      </c>
      <c r="I544" s="1">
        <v>11.78</v>
      </c>
      <c r="J544" s="1">
        <v>-0.02</v>
      </c>
      <c r="K544" s="1">
        <v>-0.02</v>
      </c>
      <c r="L544" s="1">
        <v>1.06</v>
      </c>
      <c r="N544" s="1">
        <v>0.04</v>
      </c>
      <c r="P544" s="1">
        <v>100.88</v>
      </c>
      <c r="Q544" s="1">
        <v>0.02</v>
      </c>
      <c r="R544" s="1">
        <v>100.86</v>
      </c>
      <c r="AE544" s="1" t="s">
        <v>1140</v>
      </c>
    </row>
    <row r="545" spans="1:31" x14ac:dyDescent="0.3">
      <c r="A545" s="1" t="s">
        <v>1141</v>
      </c>
      <c r="B545" s="1">
        <v>36.33</v>
      </c>
      <c r="C545" s="1">
        <v>3.68</v>
      </c>
      <c r="D545" s="1">
        <v>12.8</v>
      </c>
      <c r="E545" s="1">
        <v>0</v>
      </c>
      <c r="F545" s="1">
        <v>7.27</v>
      </c>
      <c r="G545" s="1">
        <v>0.05</v>
      </c>
      <c r="H545" s="1">
        <v>1.1100000000000001</v>
      </c>
      <c r="I545" s="1">
        <v>27.61</v>
      </c>
      <c r="J545" s="1">
        <v>0.01</v>
      </c>
      <c r="K545" s="1">
        <v>-0.55000000000000004</v>
      </c>
      <c r="L545" s="1">
        <v>0.69</v>
      </c>
      <c r="N545" s="1">
        <v>1.1599999999999999</v>
      </c>
      <c r="P545" s="1">
        <v>90.71</v>
      </c>
      <c r="Q545" s="1">
        <v>0.49</v>
      </c>
      <c r="R545" s="1">
        <v>90.22</v>
      </c>
      <c r="AE545" s="1" t="s">
        <v>1142</v>
      </c>
    </row>
    <row r="546" spans="1:31" x14ac:dyDescent="0.3">
      <c r="A546" s="1" t="s">
        <v>1143</v>
      </c>
      <c r="B546" s="1">
        <v>50.8</v>
      </c>
      <c r="C546" s="1">
        <v>0.38</v>
      </c>
      <c r="D546" s="1">
        <v>0.85</v>
      </c>
      <c r="E546" s="1">
        <v>-0.01</v>
      </c>
      <c r="F546" s="1">
        <v>7.52</v>
      </c>
      <c r="G546" s="1">
        <v>21.06</v>
      </c>
      <c r="H546" s="1">
        <v>1.86</v>
      </c>
      <c r="I546" s="1">
        <v>17.34</v>
      </c>
      <c r="J546" s="1">
        <v>0.04</v>
      </c>
      <c r="K546" s="1">
        <v>-0.01</v>
      </c>
      <c r="L546" s="1">
        <v>0.83</v>
      </c>
      <c r="N546" s="1">
        <v>0.02</v>
      </c>
      <c r="P546" s="1">
        <v>100.68</v>
      </c>
      <c r="Q546" s="1">
        <v>0.01</v>
      </c>
      <c r="R546" s="1">
        <v>100.68</v>
      </c>
      <c r="AE546" s="1" t="s">
        <v>1144</v>
      </c>
    </row>
    <row r="547" spans="1:31" x14ac:dyDescent="0.3">
      <c r="A547" s="1" t="s">
        <v>1145</v>
      </c>
      <c r="B547" s="1">
        <v>50.68</v>
      </c>
      <c r="C547" s="1">
        <v>0.54</v>
      </c>
      <c r="D547" s="1">
        <v>1.19</v>
      </c>
      <c r="E547" s="1">
        <v>0</v>
      </c>
      <c r="F547" s="1">
        <v>8</v>
      </c>
      <c r="G547" s="1">
        <v>20.68</v>
      </c>
      <c r="H547" s="1">
        <v>1.72</v>
      </c>
      <c r="I547" s="1">
        <v>16.93</v>
      </c>
      <c r="J547" s="1">
        <v>-0.01</v>
      </c>
      <c r="K547" s="1">
        <v>-0.02</v>
      </c>
      <c r="L547" s="1">
        <v>1.05</v>
      </c>
      <c r="N547" s="1">
        <v>0.05</v>
      </c>
      <c r="P547" s="1">
        <v>100.82</v>
      </c>
      <c r="Q547" s="1">
        <v>0.02</v>
      </c>
      <c r="R547" s="1">
        <v>100.8</v>
      </c>
      <c r="AE547" s="1" t="s">
        <v>1146</v>
      </c>
    </row>
    <row r="548" spans="1:31" x14ac:dyDescent="0.3">
      <c r="A548" s="1" t="s">
        <v>1147</v>
      </c>
      <c r="B548" s="1">
        <v>50.5</v>
      </c>
      <c r="C548" s="1">
        <v>0.45</v>
      </c>
      <c r="D548" s="1">
        <v>1.34</v>
      </c>
      <c r="E548" s="1">
        <v>0</v>
      </c>
      <c r="F548" s="1">
        <v>9.26</v>
      </c>
      <c r="G548" s="1">
        <v>20.97</v>
      </c>
      <c r="H548" s="1">
        <v>1.35</v>
      </c>
      <c r="I548" s="1">
        <v>14.91</v>
      </c>
      <c r="J548" s="1">
        <v>0.03</v>
      </c>
      <c r="K548" s="1">
        <v>-0.02</v>
      </c>
      <c r="L548" s="1">
        <v>1.03</v>
      </c>
      <c r="N548" s="1">
        <v>0.04</v>
      </c>
      <c r="P548" s="1">
        <v>99.88</v>
      </c>
      <c r="Q548" s="1">
        <v>0.02</v>
      </c>
      <c r="R548" s="1">
        <v>99.86</v>
      </c>
      <c r="AE548" s="1" t="s">
        <v>1148</v>
      </c>
    </row>
    <row r="549" spans="1:31" x14ac:dyDescent="0.3">
      <c r="A549" s="1" t="s">
        <v>1149</v>
      </c>
      <c r="B549" s="1">
        <v>51.17</v>
      </c>
      <c r="C549" s="1">
        <v>0.43</v>
      </c>
      <c r="D549" s="1">
        <v>1.41</v>
      </c>
      <c r="E549" s="1">
        <v>0</v>
      </c>
      <c r="F549" s="1">
        <v>8.59</v>
      </c>
      <c r="G549" s="1">
        <v>20.91</v>
      </c>
      <c r="H549" s="1">
        <v>1.32</v>
      </c>
      <c r="I549" s="1">
        <v>15.1</v>
      </c>
      <c r="J549" s="1">
        <v>0.05</v>
      </c>
      <c r="K549" s="1">
        <v>-0.01</v>
      </c>
      <c r="L549" s="1">
        <v>1.1100000000000001</v>
      </c>
      <c r="N549" s="1">
        <v>0.02</v>
      </c>
      <c r="P549" s="1">
        <v>100.11</v>
      </c>
      <c r="Q549" s="1">
        <v>0.01</v>
      </c>
      <c r="R549" s="1">
        <v>100.1</v>
      </c>
      <c r="AE549" s="1" t="s">
        <v>1150</v>
      </c>
    </row>
    <row r="550" spans="1:31" x14ac:dyDescent="0.3">
      <c r="A550" s="1" t="s">
        <v>1151</v>
      </c>
      <c r="B550" s="1">
        <v>50.74</v>
      </c>
      <c r="C550" s="1">
        <v>0.45</v>
      </c>
      <c r="D550" s="1">
        <v>1.41</v>
      </c>
      <c r="E550" s="1">
        <v>0</v>
      </c>
      <c r="F550" s="1">
        <v>8.7100000000000009</v>
      </c>
      <c r="G550" s="1">
        <v>20.86</v>
      </c>
      <c r="H550" s="1">
        <v>1.38</v>
      </c>
      <c r="I550" s="1">
        <v>15.43</v>
      </c>
      <c r="J550" s="1">
        <v>0.01</v>
      </c>
      <c r="K550" s="1">
        <v>-0.02</v>
      </c>
      <c r="L550" s="1">
        <v>1.1599999999999999</v>
      </c>
      <c r="N550" s="1">
        <v>0.05</v>
      </c>
      <c r="P550" s="1">
        <v>100.21</v>
      </c>
      <c r="Q550" s="1">
        <v>0.02</v>
      </c>
      <c r="R550" s="1">
        <v>100.19</v>
      </c>
      <c r="AE550" s="1" t="s">
        <v>1152</v>
      </c>
    </row>
    <row r="551" spans="1:31" x14ac:dyDescent="0.3">
      <c r="A551" s="1" t="s">
        <v>1153</v>
      </c>
      <c r="B551" s="1">
        <v>50.68</v>
      </c>
      <c r="C551" s="1">
        <v>0.47</v>
      </c>
      <c r="D551" s="1">
        <v>1.44</v>
      </c>
      <c r="E551" s="1">
        <v>0</v>
      </c>
      <c r="F551" s="1">
        <v>8.32</v>
      </c>
      <c r="G551" s="1">
        <v>20.85</v>
      </c>
      <c r="H551" s="1">
        <v>1.37</v>
      </c>
      <c r="I551" s="1">
        <v>15.9</v>
      </c>
      <c r="J551" s="1">
        <v>0.02</v>
      </c>
      <c r="K551" s="1">
        <v>-0.02</v>
      </c>
      <c r="L551" s="1">
        <v>1.18</v>
      </c>
      <c r="N551" s="1">
        <v>0.04</v>
      </c>
      <c r="P551" s="1">
        <v>100.27</v>
      </c>
      <c r="Q551" s="1">
        <v>0.02</v>
      </c>
      <c r="R551" s="1">
        <v>100.25</v>
      </c>
      <c r="AE551" s="1" t="s">
        <v>1154</v>
      </c>
    </row>
    <row r="552" spans="1:31" x14ac:dyDescent="0.3">
      <c r="A552" s="1" t="s">
        <v>1155</v>
      </c>
      <c r="B552" s="1">
        <v>50.8</v>
      </c>
      <c r="C552" s="1">
        <v>0.33</v>
      </c>
      <c r="D552" s="1">
        <v>0.75</v>
      </c>
      <c r="E552" s="1">
        <v>-0.02</v>
      </c>
      <c r="F552" s="1">
        <v>8.06</v>
      </c>
      <c r="G552" s="1">
        <v>21.18</v>
      </c>
      <c r="H552" s="1">
        <v>1.87</v>
      </c>
      <c r="I552" s="1">
        <v>16.190000000000001</v>
      </c>
      <c r="J552" s="1">
        <v>0.02</v>
      </c>
      <c r="K552" s="1">
        <v>0</v>
      </c>
      <c r="L552" s="1">
        <v>0.88</v>
      </c>
      <c r="N552" s="1">
        <v>0</v>
      </c>
      <c r="P552" s="1">
        <v>100.08</v>
      </c>
      <c r="Q552" s="1">
        <v>0</v>
      </c>
      <c r="R552" s="1">
        <v>100.08</v>
      </c>
      <c r="AE552" s="1" t="s">
        <v>1156</v>
      </c>
    </row>
    <row r="553" spans="1:31" x14ac:dyDescent="0.3">
      <c r="A553" s="1" t="s">
        <v>1157</v>
      </c>
      <c r="B553" s="1">
        <v>50.23</v>
      </c>
      <c r="C553" s="1">
        <v>0.84</v>
      </c>
      <c r="D553" s="1">
        <v>1.44</v>
      </c>
      <c r="E553" s="1">
        <v>-0.01</v>
      </c>
      <c r="F553" s="1">
        <v>0.98</v>
      </c>
      <c r="G553" s="1">
        <v>11.51</v>
      </c>
      <c r="H553" s="1">
        <v>1.8</v>
      </c>
      <c r="I553" s="1">
        <v>24.79</v>
      </c>
      <c r="J553" s="1">
        <v>0.03</v>
      </c>
      <c r="K553" s="1">
        <v>-0.04</v>
      </c>
      <c r="L553" s="1">
        <v>6.69</v>
      </c>
      <c r="N553" s="1">
        <v>0.09</v>
      </c>
      <c r="P553" s="1">
        <v>98.41</v>
      </c>
      <c r="Q553" s="1">
        <v>0.04</v>
      </c>
      <c r="R553" s="1">
        <v>98.37</v>
      </c>
      <c r="AE553" s="1" t="s">
        <v>1158</v>
      </c>
    </row>
    <row r="554" spans="1:31" x14ac:dyDescent="0.3">
      <c r="A554" s="1" t="s">
        <v>1159</v>
      </c>
      <c r="B554" s="1">
        <v>49.68</v>
      </c>
      <c r="C554" s="1">
        <v>0.56999999999999995</v>
      </c>
      <c r="D554" s="1">
        <v>1.66</v>
      </c>
      <c r="E554" s="1">
        <v>0</v>
      </c>
      <c r="F554" s="1">
        <v>8.49</v>
      </c>
      <c r="G554" s="1">
        <v>20.58</v>
      </c>
      <c r="H554" s="1">
        <v>1.38</v>
      </c>
      <c r="I554" s="1">
        <v>15.58</v>
      </c>
      <c r="J554" s="1">
        <v>0.02</v>
      </c>
      <c r="K554" s="1">
        <v>0</v>
      </c>
      <c r="L554" s="1">
        <v>1.17</v>
      </c>
      <c r="N554" s="1">
        <v>0</v>
      </c>
      <c r="P554" s="1">
        <v>99.15</v>
      </c>
      <c r="Q554" s="1">
        <v>0</v>
      </c>
      <c r="R554" s="1">
        <v>99.14</v>
      </c>
      <c r="AE554" s="1" t="s">
        <v>1160</v>
      </c>
    </row>
    <row r="555" spans="1:31" x14ac:dyDescent="0.3">
      <c r="A555" s="1" t="s">
        <v>1161</v>
      </c>
      <c r="B555" s="1">
        <v>49.34</v>
      </c>
      <c r="C555" s="1">
        <v>0.63</v>
      </c>
      <c r="D555" s="1">
        <v>1.41</v>
      </c>
      <c r="E555" s="1">
        <v>-0.01</v>
      </c>
      <c r="F555" s="1">
        <v>1.17</v>
      </c>
      <c r="G555" s="1">
        <v>14.21</v>
      </c>
      <c r="H555" s="1">
        <v>2.1800000000000002</v>
      </c>
      <c r="I555" s="1">
        <v>24.7</v>
      </c>
      <c r="J555" s="1">
        <v>0.03</v>
      </c>
      <c r="K555" s="1">
        <v>-0.15</v>
      </c>
      <c r="L555" s="1">
        <v>5.0999999999999996</v>
      </c>
      <c r="N555" s="1">
        <v>0.31</v>
      </c>
      <c r="P555" s="1">
        <v>99.08</v>
      </c>
      <c r="Q555" s="1">
        <v>0.13</v>
      </c>
      <c r="R555" s="1">
        <v>98.95</v>
      </c>
      <c r="AE555" s="1" t="s">
        <v>1162</v>
      </c>
    </row>
    <row r="556" spans="1:31" x14ac:dyDescent="0.3">
      <c r="A556" s="1" t="s">
        <v>1163</v>
      </c>
      <c r="B556" s="1">
        <v>50.59</v>
      </c>
      <c r="C556" s="1">
        <v>0.16</v>
      </c>
      <c r="D556" s="1">
        <v>1.08</v>
      </c>
      <c r="E556" s="1">
        <v>-0.01</v>
      </c>
      <c r="F556" s="1">
        <v>7.33</v>
      </c>
      <c r="G556" s="1">
        <v>20.38</v>
      </c>
      <c r="H556" s="1">
        <v>1.31</v>
      </c>
      <c r="I556" s="1">
        <v>17.86</v>
      </c>
      <c r="J556" s="1">
        <v>0.05</v>
      </c>
      <c r="K556" s="1">
        <v>-0.02</v>
      </c>
      <c r="L556" s="1">
        <v>1.35</v>
      </c>
      <c r="N556" s="1">
        <v>0.04</v>
      </c>
      <c r="P556" s="1">
        <v>100.14</v>
      </c>
      <c r="Q556" s="1">
        <v>0.02</v>
      </c>
      <c r="R556" s="1">
        <v>100.12</v>
      </c>
      <c r="AE556" s="1" t="s">
        <v>1164</v>
      </c>
    </row>
    <row r="557" spans="1:31" x14ac:dyDescent="0.3">
      <c r="A557" s="1" t="s">
        <v>1165</v>
      </c>
      <c r="B557" s="1">
        <v>50.6</v>
      </c>
      <c r="C557" s="1">
        <v>0.24</v>
      </c>
      <c r="D557" s="1">
        <v>1.2</v>
      </c>
      <c r="E557" s="1">
        <v>0</v>
      </c>
      <c r="F557" s="1">
        <v>7.46</v>
      </c>
      <c r="G557" s="1">
        <v>20.170000000000002</v>
      </c>
      <c r="H557" s="1">
        <v>1.32</v>
      </c>
      <c r="I557" s="1">
        <v>17.649999999999999</v>
      </c>
      <c r="J557" s="1">
        <v>-0.01</v>
      </c>
      <c r="K557" s="1">
        <v>-0.02</v>
      </c>
      <c r="L557" s="1">
        <v>1.28</v>
      </c>
      <c r="N557" s="1">
        <v>0.05</v>
      </c>
      <c r="P557" s="1">
        <v>99.97</v>
      </c>
      <c r="Q557" s="1">
        <v>0.02</v>
      </c>
      <c r="R557" s="1">
        <v>99.95</v>
      </c>
      <c r="AE557" s="1" t="s">
        <v>1166</v>
      </c>
    </row>
    <row r="558" spans="1:31" x14ac:dyDescent="0.3">
      <c r="A558" s="1" t="s">
        <v>1167</v>
      </c>
      <c r="B558" s="1">
        <v>50.79</v>
      </c>
      <c r="C558" s="1">
        <v>0.23</v>
      </c>
      <c r="D558" s="1">
        <v>1.1399999999999999</v>
      </c>
      <c r="E558" s="1">
        <v>-0.01</v>
      </c>
      <c r="F558" s="1">
        <v>7.77</v>
      </c>
      <c r="G558" s="1">
        <v>20.49</v>
      </c>
      <c r="H558" s="1">
        <v>1.25</v>
      </c>
      <c r="I558" s="1">
        <v>17.78</v>
      </c>
      <c r="J558" s="1">
        <v>0.04</v>
      </c>
      <c r="K558" s="1">
        <v>-0.02</v>
      </c>
      <c r="L558" s="1">
        <v>1.1599999999999999</v>
      </c>
      <c r="N558" s="1">
        <v>0.04</v>
      </c>
      <c r="P558" s="1">
        <v>100.7</v>
      </c>
      <c r="Q558" s="1">
        <v>0.02</v>
      </c>
      <c r="R558" s="1">
        <v>100.68</v>
      </c>
      <c r="AE558" s="1" t="s">
        <v>1168</v>
      </c>
    </row>
    <row r="559" spans="1:31" x14ac:dyDescent="0.3">
      <c r="A559" s="1" t="s">
        <v>1169</v>
      </c>
      <c r="B559" s="1">
        <v>48.92</v>
      </c>
      <c r="C559" s="1">
        <v>0.14000000000000001</v>
      </c>
      <c r="D559" s="1">
        <v>0.75</v>
      </c>
      <c r="E559" s="1">
        <v>0.01</v>
      </c>
      <c r="F559" s="1">
        <v>6.25</v>
      </c>
      <c r="G559" s="1">
        <v>20.51</v>
      </c>
      <c r="H559" s="1">
        <v>1.49</v>
      </c>
      <c r="I559" s="1">
        <v>19.260000000000002</v>
      </c>
      <c r="J559" s="1">
        <v>0.04</v>
      </c>
      <c r="K559" s="1">
        <v>0</v>
      </c>
      <c r="L559" s="1">
        <v>1</v>
      </c>
      <c r="N559" s="1">
        <v>0.01</v>
      </c>
      <c r="P559" s="1">
        <v>98.37</v>
      </c>
      <c r="Q559" s="1">
        <v>0</v>
      </c>
      <c r="R559" s="1">
        <v>98.37</v>
      </c>
      <c r="AE559" s="1" t="s">
        <v>1170</v>
      </c>
    </row>
    <row r="560" spans="1:31" x14ac:dyDescent="0.3">
      <c r="A560" s="1" t="s">
        <v>1171</v>
      </c>
      <c r="B560" s="1">
        <v>49.9</v>
      </c>
      <c r="C560" s="1">
        <v>0.14000000000000001</v>
      </c>
      <c r="D560" s="1">
        <v>0.76</v>
      </c>
      <c r="E560" s="1">
        <v>-0.01</v>
      </c>
      <c r="F560" s="1">
        <v>6.47</v>
      </c>
      <c r="G560" s="1">
        <v>20.8</v>
      </c>
      <c r="H560" s="1">
        <v>1.48</v>
      </c>
      <c r="I560" s="1">
        <v>19.05</v>
      </c>
      <c r="J560" s="1">
        <v>0.03</v>
      </c>
      <c r="K560" s="1">
        <v>-0.04</v>
      </c>
      <c r="L560" s="1">
        <v>1.07</v>
      </c>
      <c r="N560" s="1">
        <v>0.08</v>
      </c>
      <c r="P560" s="1">
        <v>99.78</v>
      </c>
      <c r="Q560" s="1">
        <v>0.03</v>
      </c>
      <c r="R560" s="1">
        <v>99.75</v>
      </c>
      <c r="AE560" s="1" t="s">
        <v>1172</v>
      </c>
    </row>
    <row r="561" spans="1:31" x14ac:dyDescent="0.3">
      <c r="A561" s="1" t="s">
        <v>1173</v>
      </c>
      <c r="B561" s="1">
        <v>49.71</v>
      </c>
      <c r="C561" s="1">
        <v>0.16</v>
      </c>
      <c r="D561" s="1">
        <v>1.75</v>
      </c>
      <c r="E561" s="1">
        <v>0.01</v>
      </c>
      <c r="F561" s="1">
        <v>6.44</v>
      </c>
      <c r="G561" s="1">
        <v>20.04</v>
      </c>
      <c r="H561" s="1">
        <v>1.4</v>
      </c>
      <c r="I561" s="1">
        <v>19.399999999999999</v>
      </c>
      <c r="J561" s="1">
        <v>-0.04</v>
      </c>
      <c r="K561" s="1">
        <v>-0.02</v>
      </c>
      <c r="L561" s="1">
        <v>1.26</v>
      </c>
      <c r="N561" s="1">
        <v>0.05</v>
      </c>
      <c r="P561" s="1">
        <v>100.22</v>
      </c>
      <c r="Q561" s="1">
        <v>0.02</v>
      </c>
      <c r="R561" s="1">
        <v>100.19</v>
      </c>
      <c r="AE561" s="1" t="s">
        <v>1174</v>
      </c>
    </row>
    <row r="562" spans="1:31" x14ac:dyDescent="0.3">
      <c r="A562" s="1" t="s">
        <v>1175</v>
      </c>
      <c r="B562" s="1">
        <v>49.2</v>
      </c>
      <c r="C562" s="1">
        <v>0.16</v>
      </c>
      <c r="D562" s="1">
        <v>0.93</v>
      </c>
      <c r="E562" s="1">
        <v>-0.02</v>
      </c>
      <c r="F562" s="1">
        <v>6.38</v>
      </c>
      <c r="G562" s="1">
        <v>19.989999999999998</v>
      </c>
      <c r="H562" s="1">
        <v>1.35</v>
      </c>
      <c r="I562" s="1">
        <v>19.149999999999999</v>
      </c>
      <c r="J562" s="1">
        <v>0.02</v>
      </c>
      <c r="K562" s="1">
        <v>-0.02</v>
      </c>
      <c r="L562" s="1">
        <v>1.1200000000000001</v>
      </c>
      <c r="N562" s="1">
        <v>0.05</v>
      </c>
      <c r="P562" s="1">
        <v>98.36</v>
      </c>
      <c r="Q562" s="1">
        <v>0.02</v>
      </c>
      <c r="R562" s="1">
        <v>98.34</v>
      </c>
      <c r="AE562" s="1" t="s">
        <v>1176</v>
      </c>
    </row>
    <row r="563" spans="1:31" x14ac:dyDescent="0.3">
      <c r="A563" s="1" t="s">
        <v>1177</v>
      </c>
      <c r="B563" s="1">
        <v>49.74</v>
      </c>
      <c r="C563" s="1">
        <v>0.16</v>
      </c>
      <c r="D563" s="1">
        <v>0.75</v>
      </c>
      <c r="E563" s="1">
        <v>-0.01</v>
      </c>
      <c r="F563" s="1">
        <v>6.45</v>
      </c>
      <c r="G563" s="1">
        <v>20.36</v>
      </c>
      <c r="H563" s="1">
        <v>1.5</v>
      </c>
      <c r="I563" s="1">
        <v>19.48</v>
      </c>
      <c r="J563" s="1">
        <v>0</v>
      </c>
      <c r="K563" s="1">
        <v>-0.02</v>
      </c>
      <c r="L563" s="1">
        <v>0.96</v>
      </c>
      <c r="N563" s="1">
        <v>0.04</v>
      </c>
      <c r="P563" s="1">
        <v>99.43</v>
      </c>
      <c r="Q563" s="1">
        <v>0.01</v>
      </c>
      <c r="R563" s="1">
        <v>99.41</v>
      </c>
      <c r="AE563" s="1" t="s">
        <v>1178</v>
      </c>
    </row>
    <row r="564" spans="1:31" x14ac:dyDescent="0.3">
      <c r="A564" s="1" t="s">
        <v>1179</v>
      </c>
      <c r="B564" s="1">
        <v>49.67</v>
      </c>
      <c r="C564" s="1">
        <v>0.14000000000000001</v>
      </c>
      <c r="D564" s="1">
        <v>0.75</v>
      </c>
      <c r="E564" s="1">
        <v>-0.01</v>
      </c>
      <c r="F564" s="1">
        <v>6.75</v>
      </c>
      <c r="G564" s="1">
        <v>20.2</v>
      </c>
      <c r="H564" s="1">
        <v>1.41</v>
      </c>
      <c r="I564" s="1">
        <v>18.920000000000002</v>
      </c>
      <c r="J564" s="1">
        <v>0.01</v>
      </c>
      <c r="K564" s="1">
        <v>-0.01</v>
      </c>
      <c r="L564" s="1">
        <v>1.06</v>
      </c>
      <c r="N564" s="1">
        <v>0.03</v>
      </c>
      <c r="P564" s="1">
        <v>98.94</v>
      </c>
      <c r="Q564" s="1">
        <v>0.01</v>
      </c>
      <c r="R564" s="1">
        <v>98.93</v>
      </c>
      <c r="AE564" s="1" t="s">
        <v>1180</v>
      </c>
    </row>
    <row r="565" spans="1:31" x14ac:dyDescent="0.3">
      <c r="A565" s="1" t="s">
        <v>1181</v>
      </c>
      <c r="B565" s="1">
        <v>50.14</v>
      </c>
      <c r="C565" s="1">
        <v>0.17</v>
      </c>
      <c r="D565" s="1">
        <v>1.1399999999999999</v>
      </c>
      <c r="E565" s="1">
        <v>0</v>
      </c>
      <c r="F565" s="1">
        <v>6.62</v>
      </c>
      <c r="G565" s="1">
        <v>19.95</v>
      </c>
      <c r="H565" s="1">
        <v>1.3</v>
      </c>
      <c r="I565" s="1">
        <v>19.25</v>
      </c>
      <c r="J565" s="1">
        <v>0</v>
      </c>
      <c r="K565" s="1">
        <v>-0.02</v>
      </c>
      <c r="L565" s="1">
        <v>1.4</v>
      </c>
      <c r="N565" s="1">
        <v>0.05</v>
      </c>
      <c r="P565" s="1">
        <v>100.03</v>
      </c>
      <c r="Q565" s="1">
        <v>0.02</v>
      </c>
      <c r="R565" s="1">
        <v>100</v>
      </c>
      <c r="AE565" s="1" t="s">
        <v>1182</v>
      </c>
    </row>
    <row r="566" spans="1:31" x14ac:dyDescent="0.3">
      <c r="A566" s="1" t="s">
        <v>1183</v>
      </c>
      <c r="B566" s="1">
        <v>50.63</v>
      </c>
      <c r="C566" s="1">
        <v>0.19</v>
      </c>
      <c r="D566" s="1">
        <v>1.22</v>
      </c>
      <c r="E566" s="1">
        <v>-0.01</v>
      </c>
      <c r="F566" s="1">
        <v>6.96</v>
      </c>
      <c r="G566" s="1">
        <v>19.98</v>
      </c>
      <c r="H566" s="1">
        <v>1.27</v>
      </c>
      <c r="I566" s="1">
        <v>18.96</v>
      </c>
      <c r="J566" s="1">
        <v>0.02</v>
      </c>
      <c r="K566" s="1">
        <v>-0.02</v>
      </c>
      <c r="L566" s="1">
        <v>1.28</v>
      </c>
      <c r="N566" s="1">
        <v>0.05</v>
      </c>
      <c r="P566" s="1">
        <v>100.55</v>
      </c>
      <c r="Q566" s="1">
        <v>0.02</v>
      </c>
      <c r="R566" s="1">
        <v>100.53</v>
      </c>
      <c r="AE566" s="1" t="s">
        <v>1184</v>
      </c>
    </row>
    <row r="567" spans="1:31" x14ac:dyDescent="0.3">
      <c r="A567" s="1" t="s">
        <v>1185</v>
      </c>
      <c r="B567" s="1">
        <v>50.49</v>
      </c>
      <c r="C567" s="1">
        <v>0.22</v>
      </c>
      <c r="D567" s="1">
        <v>1.28</v>
      </c>
      <c r="E567" s="1">
        <v>0</v>
      </c>
      <c r="F567" s="1">
        <v>7.01</v>
      </c>
      <c r="G567" s="1">
        <v>20.170000000000002</v>
      </c>
      <c r="H567" s="1">
        <v>1.27</v>
      </c>
      <c r="I567" s="1">
        <v>18.7</v>
      </c>
      <c r="J567" s="1">
        <v>0.04</v>
      </c>
      <c r="K567" s="1">
        <v>-0.02</v>
      </c>
      <c r="L567" s="1">
        <v>1.28</v>
      </c>
      <c r="N567" s="1">
        <v>0.04</v>
      </c>
      <c r="P567" s="1">
        <v>100.5</v>
      </c>
      <c r="Q567" s="1">
        <v>0.02</v>
      </c>
      <c r="R567" s="1">
        <v>100.48</v>
      </c>
      <c r="AE567" s="1" t="s">
        <v>1186</v>
      </c>
    </row>
    <row r="568" spans="1:31" x14ac:dyDescent="0.3">
      <c r="A568" s="1" t="s">
        <v>1187</v>
      </c>
      <c r="B568" s="1">
        <v>50.48</v>
      </c>
      <c r="C568" s="1">
        <v>0.19</v>
      </c>
      <c r="D568" s="1">
        <v>1.1100000000000001</v>
      </c>
      <c r="E568" s="1">
        <v>0.01</v>
      </c>
      <c r="F568" s="1">
        <v>6.96</v>
      </c>
      <c r="G568" s="1">
        <v>20.149999999999999</v>
      </c>
      <c r="H568" s="1">
        <v>1.32</v>
      </c>
      <c r="I568" s="1">
        <v>18.86</v>
      </c>
      <c r="J568" s="1">
        <v>0.05</v>
      </c>
      <c r="K568" s="1">
        <v>-0.02</v>
      </c>
      <c r="L568" s="1">
        <v>1.2</v>
      </c>
      <c r="N568" s="1">
        <v>0.04</v>
      </c>
      <c r="P568" s="1">
        <v>100.38</v>
      </c>
      <c r="Q568" s="1">
        <v>0.02</v>
      </c>
      <c r="R568" s="1">
        <v>100.36</v>
      </c>
      <c r="AE568" s="1" t="s">
        <v>1188</v>
      </c>
    </row>
    <row r="569" spans="1:31" x14ac:dyDescent="0.3">
      <c r="A569" s="1" t="s">
        <v>1189</v>
      </c>
      <c r="B569" s="1">
        <v>50.33</v>
      </c>
      <c r="C569" s="1">
        <v>0.19</v>
      </c>
      <c r="D569" s="1">
        <v>1.0900000000000001</v>
      </c>
      <c r="E569" s="1">
        <v>-0.01</v>
      </c>
      <c r="F569" s="1">
        <v>6.86</v>
      </c>
      <c r="G569" s="1">
        <v>20.12</v>
      </c>
      <c r="H569" s="1">
        <v>1.33</v>
      </c>
      <c r="I569" s="1">
        <v>18.940000000000001</v>
      </c>
      <c r="J569" s="1">
        <v>-0.02</v>
      </c>
      <c r="K569" s="1">
        <v>-0.02</v>
      </c>
      <c r="L569" s="1">
        <v>1.17</v>
      </c>
      <c r="N569" s="1">
        <v>0.03</v>
      </c>
      <c r="P569" s="1">
        <v>100.05</v>
      </c>
      <c r="Q569" s="1">
        <v>0.01</v>
      </c>
      <c r="R569" s="1">
        <v>100.04</v>
      </c>
      <c r="AE569" s="1" t="s">
        <v>1190</v>
      </c>
    </row>
    <row r="570" spans="1:31" x14ac:dyDescent="0.3">
      <c r="A570" s="1" t="s">
        <v>1191</v>
      </c>
      <c r="B570" s="1">
        <v>50.27</v>
      </c>
      <c r="C570" s="1">
        <v>0.18</v>
      </c>
      <c r="D570" s="1">
        <v>1.03</v>
      </c>
      <c r="E570" s="1">
        <v>-0.01</v>
      </c>
      <c r="F570" s="1">
        <v>6.57</v>
      </c>
      <c r="G570" s="1">
        <v>20.440000000000001</v>
      </c>
      <c r="H570" s="1">
        <v>1.38</v>
      </c>
      <c r="I570" s="1">
        <v>19.11</v>
      </c>
      <c r="J570" s="1">
        <v>0</v>
      </c>
      <c r="K570" s="1">
        <v>-0.02</v>
      </c>
      <c r="L570" s="1">
        <v>1.25</v>
      </c>
      <c r="N570" s="1">
        <v>0.04</v>
      </c>
      <c r="P570" s="1">
        <v>100.27</v>
      </c>
      <c r="Q570" s="1">
        <v>0.02</v>
      </c>
      <c r="R570" s="1">
        <v>100.25</v>
      </c>
      <c r="AE570" s="1" t="s">
        <v>1192</v>
      </c>
    </row>
    <row r="571" spans="1:31" x14ac:dyDescent="0.3">
      <c r="A571" s="1" t="s">
        <v>1193</v>
      </c>
      <c r="B571" s="1">
        <v>53.09</v>
      </c>
      <c r="C571" s="1">
        <v>0.49</v>
      </c>
      <c r="D571" s="1">
        <v>0.95</v>
      </c>
      <c r="E571" s="1">
        <v>0</v>
      </c>
      <c r="F571" s="1">
        <v>0.02</v>
      </c>
      <c r="G571" s="1">
        <v>0.41</v>
      </c>
      <c r="H571" s="1">
        <v>0.13</v>
      </c>
      <c r="I571" s="1">
        <v>30.39</v>
      </c>
      <c r="J571" s="1">
        <v>-0.01</v>
      </c>
      <c r="K571" s="1">
        <v>-7.0000000000000007E-2</v>
      </c>
      <c r="L571" s="1">
        <v>13.29</v>
      </c>
      <c r="N571" s="1">
        <v>0.15</v>
      </c>
      <c r="P571" s="1">
        <v>98.91</v>
      </c>
      <c r="Q571" s="1">
        <v>0.06</v>
      </c>
      <c r="R571" s="1">
        <v>98.85</v>
      </c>
      <c r="AE571" s="1" t="s">
        <v>1194</v>
      </c>
    </row>
    <row r="572" spans="1:31" x14ac:dyDescent="0.3">
      <c r="A572" s="1" t="s">
        <v>1195</v>
      </c>
      <c r="B572" s="1">
        <v>52.83</v>
      </c>
      <c r="C572" s="1">
        <v>0.28999999999999998</v>
      </c>
      <c r="D572" s="1">
        <v>0.89</v>
      </c>
      <c r="E572" s="1">
        <v>0.01</v>
      </c>
      <c r="F572" s="1">
        <v>0.04</v>
      </c>
      <c r="G572" s="1">
        <v>0.52</v>
      </c>
      <c r="H572" s="1">
        <v>0.18</v>
      </c>
      <c r="I572" s="1">
        <v>30.42</v>
      </c>
      <c r="J572" s="1">
        <v>0</v>
      </c>
      <c r="K572" s="1">
        <v>-0.06</v>
      </c>
      <c r="L572" s="1">
        <v>13.28</v>
      </c>
      <c r="N572" s="1">
        <v>0.13</v>
      </c>
      <c r="P572" s="1">
        <v>98.59</v>
      </c>
      <c r="Q572" s="1">
        <v>0.06</v>
      </c>
      <c r="R572" s="1">
        <v>98.53</v>
      </c>
      <c r="AE572" s="1" t="s">
        <v>1196</v>
      </c>
    </row>
    <row r="573" spans="1:31" x14ac:dyDescent="0.3">
      <c r="A573" s="1" t="s">
        <v>1197</v>
      </c>
      <c r="B573" s="1">
        <v>52.54</v>
      </c>
      <c r="C573" s="1">
        <v>0.2</v>
      </c>
      <c r="D573" s="1">
        <v>0.78</v>
      </c>
      <c r="E573" s="1">
        <v>-0.01</v>
      </c>
      <c r="F573" s="1">
        <v>0.1</v>
      </c>
      <c r="G573" s="1">
        <v>2.33</v>
      </c>
      <c r="H573" s="1">
        <v>0.31</v>
      </c>
      <c r="I573" s="1">
        <v>29.94</v>
      </c>
      <c r="J573" s="1">
        <v>0.04</v>
      </c>
      <c r="K573" s="1">
        <v>-0.06</v>
      </c>
      <c r="L573" s="1">
        <v>12.26</v>
      </c>
      <c r="N573" s="1">
        <v>0.12</v>
      </c>
      <c r="P573" s="1">
        <v>98.62</v>
      </c>
      <c r="Q573" s="1">
        <v>0.05</v>
      </c>
      <c r="R573" s="1">
        <v>98.57</v>
      </c>
      <c r="AE573" s="1" t="s">
        <v>1198</v>
      </c>
    </row>
    <row r="574" spans="1:31" x14ac:dyDescent="0.3">
      <c r="A574" s="1" t="s">
        <v>1199</v>
      </c>
      <c r="B574" s="1">
        <v>52.27</v>
      </c>
      <c r="C574" s="1">
        <v>0.19</v>
      </c>
      <c r="D574" s="1">
        <v>0.7</v>
      </c>
      <c r="E574" s="1">
        <v>-0.01</v>
      </c>
      <c r="F574" s="1">
        <v>0.5</v>
      </c>
      <c r="G574" s="1">
        <v>7.81</v>
      </c>
      <c r="H574" s="1">
        <v>0.76</v>
      </c>
      <c r="I574" s="1">
        <v>29.17</v>
      </c>
      <c r="J574" s="1">
        <v>-0.03</v>
      </c>
      <c r="K574" s="1">
        <v>-0.06</v>
      </c>
      <c r="L574" s="1">
        <v>9.2200000000000006</v>
      </c>
      <c r="N574" s="1">
        <v>0.13</v>
      </c>
      <c r="P574" s="1">
        <v>100.75</v>
      </c>
      <c r="Q574" s="1">
        <v>0.06</v>
      </c>
      <c r="R574" s="1">
        <v>100.69</v>
      </c>
      <c r="AE574" s="1" t="s">
        <v>1200</v>
      </c>
    </row>
    <row r="575" spans="1:31" x14ac:dyDescent="0.3">
      <c r="A575" s="1" t="s">
        <v>1201</v>
      </c>
      <c r="B575" s="1">
        <v>50.79</v>
      </c>
      <c r="C575" s="1">
        <v>0.14000000000000001</v>
      </c>
      <c r="D575" s="1">
        <v>0.69</v>
      </c>
      <c r="E575" s="1">
        <v>-0.01</v>
      </c>
      <c r="F575" s="1">
        <v>1.38</v>
      </c>
      <c r="G575" s="1">
        <v>11.48</v>
      </c>
      <c r="H575" s="1">
        <v>1.17</v>
      </c>
      <c r="I575" s="1">
        <v>26.6</v>
      </c>
      <c r="J575" s="1">
        <v>0.04</v>
      </c>
      <c r="K575" s="1">
        <v>-0.05</v>
      </c>
      <c r="L575" s="1">
        <v>6.79</v>
      </c>
      <c r="N575" s="1">
        <v>0.1</v>
      </c>
      <c r="P575" s="1">
        <v>99.18</v>
      </c>
      <c r="Q575" s="1">
        <v>0.04</v>
      </c>
      <c r="R575" s="1">
        <v>99.14</v>
      </c>
      <c r="AE575" s="1" t="s">
        <v>1202</v>
      </c>
    </row>
    <row r="576" spans="1:31" x14ac:dyDescent="0.3">
      <c r="A576" s="1" t="s">
        <v>1203</v>
      </c>
      <c r="B576" s="1">
        <v>52.93</v>
      </c>
      <c r="C576" s="1">
        <v>0.37</v>
      </c>
      <c r="D576" s="1">
        <v>0.79</v>
      </c>
      <c r="E576" s="1">
        <v>0</v>
      </c>
      <c r="F576" s="1">
        <v>0.06</v>
      </c>
      <c r="G576" s="1">
        <v>0.86</v>
      </c>
      <c r="H576" s="1">
        <v>0.21</v>
      </c>
      <c r="I576" s="1">
        <v>29.55</v>
      </c>
      <c r="J576" s="1">
        <v>-0.01</v>
      </c>
      <c r="K576" s="1">
        <v>-0.06</v>
      </c>
      <c r="L576" s="1">
        <v>13.27</v>
      </c>
      <c r="N576" s="1">
        <v>0.12</v>
      </c>
      <c r="P576" s="1">
        <v>98.17</v>
      </c>
      <c r="Q576" s="1">
        <v>0.05</v>
      </c>
      <c r="R576" s="1">
        <v>98.12</v>
      </c>
      <c r="AE576" s="1" t="s">
        <v>1204</v>
      </c>
    </row>
    <row r="577" spans="1:31" x14ac:dyDescent="0.3">
      <c r="A577" s="1" t="s">
        <v>1205</v>
      </c>
      <c r="B577" s="1">
        <v>53.22</v>
      </c>
      <c r="C577" s="1">
        <v>0.38</v>
      </c>
      <c r="D577" s="1">
        <v>1.24</v>
      </c>
      <c r="E577" s="1">
        <v>0</v>
      </c>
      <c r="F577" s="1">
        <v>0.08</v>
      </c>
      <c r="G577" s="1">
        <v>0.5</v>
      </c>
      <c r="H577" s="1">
        <v>0.34</v>
      </c>
      <c r="I577" s="1">
        <v>28.99</v>
      </c>
      <c r="J577" s="1">
        <v>0.02</v>
      </c>
      <c r="K577" s="1">
        <v>-0.06</v>
      </c>
      <c r="L577" s="1">
        <v>13.46</v>
      </c>
      <c r="N577" s="1">
        <v>0.13</v>
      </c>
      <c r="P577" s="1">
        <v>98.36</v>
      </c>
      <c r="Q577" s="1">
        <v>0.05</v>
      </c>
      <c r="R577" s="1">
        <v>98.3</v>
      </c>
      <c r="AE577" s="1" t="s">
        <v>1206</v>
      </c>
    </row>
    <row r="578" spans="1:31" x14ac:dyDescent="0.3">
      <c r="A578" s="1" t="s">
        <v>1207</v>
      </c>
      <c r="B578" s="1">
        <v>59.53</v>
      </c>
      <c r="C578" s="1">
        <v>0.84</v>
      </c>
      <c r="D578" s="1">
        <v>1.08</v>
      </c>
      <c r="E578" s="1">
        <v>0.01</v>
      </c>
      <c r="F578" s="1">
        <v>0.05</v>
      </c>
      <c r="G578" s="1">
        <v>1.18</v>
      </c>
      <c r="H578" s="1">
        <v>0.35</v>
      </c>
      <c r="I578" s="1">
        <v>33.76</v>
      </c>
      <c r="J578" s="1">
        <v>-0.05</v>
      </c>
      <c r="K578" s="1">
        <v>-7.0000000000000007E-2</v>
      </c>
      <c r="L578" s="1">
        <v>14.77</v>
      </c>
      <c r="N578" s="1">
        <v>0.14000000000000001</v>
      </c>
      <c r="P578" s="1">
        <v>111.7</v>
      </c>
      <c r="Q578" s="1">
        <v>0.06</v>
      </c>
      <c r="R578" s="1">
        <v>111.64</v>
      </c>
      <c r="AE578" s="1" t="s">
        <v>1208</v>
      </c>
    </row>
    <row r="579" spans="1:31" x14ac:dyDescent="0.3">
      <c r="A579" s="1" t="s">
        <v>1209</v>
      </c>
      <c r="B579" s="1">
        <v>52.97</v>
      </c>
      <c r="C579" s="1">
        <v>0.34</v>
      </c>
      <c r="D579" s="1">
        <v>1.05</v>
      </c>
      <c r="E579" s="1">
        <v>-0.01</v>
      </c>
      <c r="F579" s="1">
        <v>0.03</v>
      </c>
      <c r="G579" s="1">
        <v>0.28000000000000003</v>
      </c>
      <c r="H579" s="1">
        <v>0.12</v>
      </c>
      <c r="I579" s="1">
        <v>30.38</v>
      </c>
      <c r="J579" s="1">
        <v>0.05</v>
      </c>
      <c r="K579" s="1">
        <v>-7.0000000000000007E-2</v>
      </c>
      <c r="L579" s="1">
        <v>13.48</v>
      </c>
      <c r="N579" s="1">
        <v>0.15</v>
      </c>
      <c r="P579" s="1">
        <v>98.86</v>
      </c>
      <c r="Q579" s="1">
        <v>0.06</v>
      </c>
      <c r="R579" s="1">
        <v>98.79</v>
      </c>
      <c r="AE579" s="1" t="s">
        <v>1210</v>
      </c>
    </row>
    <row r="580" spans="1:31" x14ac:dyDescent="0.3">
      <c r="A580" s="1" t="s">
        <v>1211</v>
      </c>
      <c r="B580" s="1">
        <v>67.510000000000005</v>
      </c>
      <c r="C580" s="1">
        <v>0.84</v>
      </c>
      <c r="D580" s="1">
        <v>1.3</v>
      </c>
      <c r="E580" s="1">
        <v>0.02</v>
      </c>
      <c r="F580" s="1">
        <v>0.03</v>
      </c>
      <c r="G580" s="1">
        <v>1</v>
      </c>
      <c r="H580" s="1">
        <v>0.28999999999999998</v>
      </c>
      <c r="I580" s="1">
        <v>39.17</v>
      </c>
      <c r="J580" s="1">
        <v>-0.01</v>
      </c>
      <c r="K580" s="1">
        <v>-0.1</v>
      </c>
      <c r="L580" s="1">
        <v>16.989999999999998</v>
      </c>
      <c r="N580" s="1">
        <v>0.21</v>
      </c>
      <c r="P580" s="1">
        <v>127.36</v>
      </c>
      <c r="Q580" s="1">
        <v>0.09</v>
      </c>
      <c r="R580" s="1">
        <v>127.27</v>
      </c>
      <c r="AE580" s="1" t="s">
        <v>1212</v>
      </c>
    </row>
    <row r="581" spans="1:31" x14ac:dyDescent="0.3">
      <c r="A581" s="1" t="s">
        <v>1213</v>
      </c>
      <c r="B581" s="1">
        <v>53.04</v>
      </c>
      <c r="C581" s="1">
        <v>1.44</v>
      </c>
      <c r="D581" s="1">
        <v>1.32</v>
      </c>
      <c r="E581" s="1">
        <v>-0.01</v>
      </c>
      <c r="F581" s="1">
        <v>0.03</v>
      </c>
      <c r="G581" s="1">
        <v>0.65</v>
      </c>
      <c r="H581" s="1">
        <v>0.28000000000000003</v>
      </c>
      <c r="I581" s="1">
        <v>28.82</v>
      </c>
      <c r="J581" s="1">
        <v>7.0000000000000007E-2</v>
      </c>
      <c r="K581" s="1">
        <v>-0.06</v>
      </c>
      <c r="L581" s="1">
        <v>13.37</v>
      </c>
      <c r="N581" s="1">
        <v>0.13</v>
      </c>
      <c r="P581" s="1">
        <v>99.14</v>
      </c>
      <c r="Q581" s="1">
        <v>0.06</v>
      </c>
      <c r="R581" s="1">
        <v>99.09</v>
      </c>
      <c r="AE581" s="1" t="s">
        <v>1214</v>
      </c>
    </row>
    <row r="582" spans="1:31" x14ac:dyDescent="0.3">
      <c r="A582" s="1" t="s">
        <v>1215</v>
      </c>
      <c r="B582" s="1">
        <v>52.83</v>
      </c>
      <c r="C582" s="1">
        <v>0.71</v>
      </c>
      <c r="D582" s="1">
        <v>0.8</v>
      </c>
      <c r="E582" s="1">
        <v>0</v>
      </c>
      <c r="F582" s="1">
        <v>0.05</v>
      </c>
      <c r="G582" s="1">
        <v>1.93</v>
      </c>
      <c r="H582" s="1">
        <v>0.4</v>
      </c>
      <c r="I582" s="1">
        <v>29.66</v>
      </c>
      <c r="J582" s="1">
        <v>0</v>
      </c>
      <c r="K582" s="1">
        <v>-0.05</v>
      </c>
      <c r="L582" s="1">
        <v>12.63</v>
      </c>
      <c r="N582" s="1">
        <v>0.1</v>
      </c>
      <c r="P582" s="1">
        <v>99.11</v>
      </c>
      <c r="Q582" s="1">
        <v>0.04</v>
      </c>
      <c r="R582" s="1">
        <v>99.07</v>
      </c>
      <c r="AE582" s="1" t="s">
        <v>1216</v>
      </c>
    </row>
    <row r="583" spans="1:31" x14ac:dyDescent="0.3">
      <c r="A583" s="1" t="s">
        <v>1217</v>
      </c>
      <c r="B583" s="1">
        <v>56.93</v>
      </c>
      <c r="C583" s="1">
        <v>0.54</v>
      </c>
      <c r="D583" s="1">
        <v>1.02</v>
      </c>
      <c r="E583" s="1">
        <v>0</v>
      </c>
      <c r="F583" s="1">
        <v>0.03</v>
      </c>
      <c r="G583" s="1">
        <v>0.87</v>
      </c>
      <c r="H583" s="1">
        <v>0.18</v>
      </c>
      <c r="I583" s="1">
        <v>32.47</v>
      </c>
      <c r="J583" s="1">
        <v>-0.02</v>
      </c>
      <c r="K583" s="1">
        <v>-0.08</v>
      </c>
      <c r="L583" s="1">
        <v>14.08</v>
      </c>
      <c r="N583" s="1">
        <v>0.16</v>
      </c>
      <c r="P583" s="1">
        <v>106.28</v>
      </c>
      <c r="Q583" s="1">
        <v>7.0000000000000007E-2</v>
      </c>
      <c r="R583" s="1">
        <v>106.21</v>
      </c>
      <c r="AE583" s="1" t="s">
        <v>1218</v>
      </c>
    </row>
    <row r="584" spans="1:31" x14ac:dyDescent="0.3">
      <c r="A584" s="1" t="s">
        <v>1219</v>
      </c>
      <c r="B584" s="1">
        <v>53.3</v>
      </c>
      <c r="C584" s="1">
        <v>0.85</v>
      </c>
      <c r="D584" s="1">
        <v>1.28</v>
      </c>
      <c r="E584" s="1">
        <v>0</v>
      </c>
      <c r="F584" s="1">
        <v>0.02</v>
      </c>
      <c r="G584" s="1">
        <v>1.03</v>
      </c>
      <c r="H584" s="1">
        <v>0.24</v>
      </c>
      <c r="I584" s="1">
        <v>29.46</v>
      </c>
      <c r="J584" s="1">
        <v>0.02</v>
      </c>
      <c r="K584" s="1">
        <v>-0.05</v>
      </c>
      <c r="L584" s="1">
        <v>13.18</v>
      </c>
      <c r="N584" s="1">
        <v>0.1</v>
      </c>
      <c r="P584" s="1">
        <v>99.49</v>
      </c>
      <c r="Q584" s="1">
        <v>0.04</v>
      </c>
      <c r="R584" s="1">
        <v>99.45</v>
      </c>
      <c r="AE584" s="1" t="s">
        <v>1220</v>
      </c>
    </row>
    <row r="585" spans="1:31" x14ac:dyDescent="0.3">
      <c r="A585" s="1" t="s">
        <v>1221</v>
      </c>
      <c r="B585" s="1">
        <v>55.19</v>
      </c>
      <c r="C585" s="1">
        <v>0</v>
      </c>
      <c r="D585" s="1">
        <v>0.05</v>
      </c>
      <c r="E585" s="1">
        <v>-0.01</v>
      </c>
      <c r="F585" s="1">
        <v>18.809999999999999</v>
      </c>
      <c r="G585" s="1">
        <v>25.5</v>
      </c>
      <c r="H585" s="1">
        <v>0.02</v>
      </c>
      <c r="I585" s="1">
        <v>0.09</v>
      </c>
      <c r="J585" s="1">
        <v>0.04</v>
      </c>
      <c r="K585" s="1">
        <v>0</v>
      </c>
      <c r="L585" s="1">
        <v>0</v>
      </c>
      <c r="N585" s="1">
        <v>0</v>
      </c>
      <c r="P585" s="1">
        <v>99.71</v>
      </c>
      <c r="Q585" s="1">
        <v>0</v>
      </c>
      <c r="R585" s="1">
        <v>99.71</v>
      </c>
      <c r="AE585" s="1" t="s">
        <v>1222</v>
      </c>
    </row>
    <row r="586" spans="1:31" x14ac:dyDescent="0.3">
      <c r="A586" s="1" t="s">
        <v>1223</v>
      </c>
      <c r="B586" s="1">
        <v>55.01</v>
      </c>
      <c r="C586" s="1">
        <v>0.03</v>
      </c>
      <c r="D586" s="1">
        <v>0.05</v>
      </c>
      <c r="E586" s="1">
        <v>0.01</v>
      </c>
      <c r="F586" s="1">
        <v>18.78</v>
      </c>
      <c r="G586" s="1">
        <v>25.43</v>
      </c>
      <c r="H586" s="1">
        <v>0.01</v>
      </c>
      <c r="I586" s="1">
        <v>0.09</v>
      </c>
      <c r="J586" s="1">
        <v>0.01</v>
      </c>
      <c r="K586" s="1">
        <v>0</v>
      </c>
      <c r="L586" s="1">
        <v>0.01</v>
      </c>
      <c r="N586" s="1">
        <v>-0.03</v>
      </c>
      <c r="P586" s="1">
        <v>99.43</v>
      </c>
      <c r="Q586" s="1">
        <v>0</v>
      </c>
      <c r="R586" s="1">
        <v>99.43</v>
      </c>
      <c r="AE586" s="1" t="s">
        <v>1224</v>
      </c>
    </row>
    <row r="587" spans="1:31" x14ac:dyDescent="0.3">
      <c r="A587" s="1" t="s">
        <v>1225</v>
      </c>
      <c r="B587" s="1">
        <v>38.85</v>
      </c>
      <c r="C587" s="1">
        <v>4.28</v>
      </c>
      <c r="D587" s="1">
        <v>15.48</v>
      </c>
      <c r="F587" s="1">
        <v>14.02</v>
      </c>
      <c r="G587" s="1">
        <v>12.32</v>
      </c>
      <c r="H587" s="1">
        <v>7.0000000000000007E-2</v>
      </c>
      <c r="I587" s="1">
        <v>8.5500000000000007</v>
      </c>
      <c r="K587" s="1">
        <v>1.86</v>
      </c>
      <c r="L587" s="1">
        <v>2.29</v>
      </c>
      <c r="M587" s="1">
        <v>1.29</v>
      </c>
      <c r="N587" s="1">
        <v>0.34</v>
      </c>
      <c r="O587" s="1">
        <v>0.02</v>
      </c>
      <c r="P587" s="1">
        <v>99.36</v>
      </c>
      <c r="Q587" s="1">
        <v>0.15</v>
      </c>
      <c r="R587" s="1">
        <v>99.22</v>
      </c>
      <c r="AE587" s="1" t="s">
        <v>1226</v>
      </c>
    </row>
    <row r="588" spans="1:31" x14ac:dyDescent="0.3">
      <c r="A588" s="1" t="s">
        <v>1227</v>
      </c>
      <c r="B588" s="1">
        <v>39.08</v>
      </c>
      <c r="C588" s="1">
        <v>4.29</v>
      </c>
      <c r="D588" s="1">
        <v>15.49</v>
      </c>
      <c r="F588" s="1">
        <v>14.24</v>
      </c>
      <c r="G588" s="1">
        <v>12.33</v>
      </c>
      <c r="H588" s="1">
        <v>0.12</v>
      </c>
      <c r="I588" s="1">
        <v>8.3800000000000008</v>
      </c>
      <c r="K588" s="1">
        <v>1.88</v>
      </c>
      <c r="L588" s="1">
        <v>2.3199999999999998</v>
      </c>
      <c r="M588" s="1">
        <v>1.29</v>
      </c>
      <c r="N588" s="1">
        <v>0.31</v>
      </c>
      <c r="O588" s="1">
        <v>0.02</v>
      </c>
      <c r="P588" s="1">
        <v>99.76</v>
      </c>
      <c r="Q588" s="1">
        <v>0.14000000000000001</v>
      </c>
      <c r="R588" s="1">
        <v>99.62</v>
      </c>
      <c r="AE588" s="1" t="s">
        <v>1228</v>
      </c>
    </row>
    <row r="589" spans="1:31" x14ac:dyDescent="0.3">
      <c r="A589" s="1" t="s">
        <v>1229</v>
      </c>
      <c r="B589" s="1">
        <v>51.66</v>
      </c>
      <c r="C589" s="1">
        <v>1.74</v>
      </c>
      <c r="D589" s="1">
        <v>1.27</v>
      </c>
      <c r="E589" s="1">
        <v>0</v>
      </c>
      <c r="F589" s="1">
        <v>6</v>
      </c>
      <c r="G589" s="1">
        <v>12.42</v>
      </c>
      <c r="H589" s="1">
        <v>1.68</v>
      </c>
      <c r="I589" s="1">
        <v>17.489999999999998</v>
      </c>
      <c r="J589" s="1">
        <v>0.01</v>
      </c>
      <c r="K589" s="1">
        <v>-0.02</v>
      </c>
      <c r="L589" s="1">
        <v>6.05</v>
      </c>
      <c r="N589" s="1">
        <v>0.04</v>
      </c>
      <c r="P589" s="1">
        <v>98.35</v>
      </c>
      <c r="Q589" s="1">
        <v>0.02</v>
      </c>
      <c r="R589" s="1">
        <v>98.33</v>
      </c>
      <c r="AE589" s="1" t="s">
        <v>1230</v>
      </c>
    </row>
    <row r="590" spans="1:31" x14ac:dyDescent="0.3">
      <c r="A590" s="1" t="s">
        <v>1231</v>
      </c>
      <c r="B590" s="1">
        <v>51.4</v>
      </c>
      <c r="C590" s="1">
        <v>3.03</v>
      </c>
      <c r="D590" s="1">
        <v>0.82</v>
      </c>
      <c r="E590" s="1">
        <v>-0.02</v>
      </c>
      <c r="F590" s="1">
        <v>1.23</v>
      </c>
      <c r="G590" s="1">
        <v>3.65</v>
      </c>
      <c r="H590" s="1">
        <v>1.37</v>
      </c>
      <c r="I590" s="1">
        <v>23.98</v>
      </c>
      <c r="J590" s="1">
        <v>7.0000000000000007E-2</v>
      </c>
      <c r="K590" s="1">
        <v>-0.03</v>
      </c>
      <c r="L590" s="1">
        <v>11.48</v>
      </c>
      <c r="N590" s="1">
        <v>7.0000000000000007E-2</v>
      </c>
      <c r="P590" s="1">
        <v>97.09</v>
      </c>
      <c r="Q590" s="1">
        <v>0.03</v>
      </c>
      <c r="R590" s="1">
        <v>97.06</v>
      </c>
      <c r="AE590" s="1" t="s">
        <v>1232</v>
      </c>
    </row>
    <row r="591" spans="1:31" x14ac:dyDescent="0.3">
      <c r="A591" s="1" t="s">
        <v>1233</v>
      </c>
      <c r="B591" s="1">
        <v>55.78</v>
      </c>
      <c r="C591" s="1">
        <v>1.24</v>
      </c>
      <c r="D591" s="1">
        <v>5.52</v>
      </c>
      <c r="E591" s="1">
        <v>0</v>
      </c>
      <c r="F591" s="1">
        <v>0.77</v>
      </c>
      <c r="G591" s="1">
        <v>2.31</v>
      </c>
      <c r="H591" s="1">
        <v>1.06</v>
      </c>
      <c r="I591" s="1">
        <v>19.02</v>
      </c>
      <c r="J591" s="1">
        <v>0</v>
      </c>
      <c r="K591" s="1">
        <v>-0.04</v>
      </c>
      <c r="L591" s="1">
        <v>9.93</v>
      </c>
      <c r="N591" s="1">
        <v>0.08</v>
      </c>
      <c r="P591" s="1">
        <v>95.72</v>
      </c>
      <c r="Q591" s="1">
        <v>0.04</v>
      </c>
      <c r="R591" s="1">
        <v>95.68</v>
      </c>
      <c r="AE591" s="1" t="s">
        <v>1234</v>
      </c>
    </row>
    <row r="592" spans="1:31" x14ac:dyDescent="0.3">
      <c r="A592" s="1" t="s">
        <v>1235</v>
      </c>
      <c r="B592" s="1">
        <v>50.87</v>
      </c>
      <c r="C592" s="1">
        <v>1.73</v>
      </c>
      <c r="D592" s="1">
        <v>3.54</v>
      </c>
      <c r="E592" s="1">
        <v>0.01</v>
      </c>
      <c r="F592" s="1">
        <v>0.7</v>
      </c>
      <c r="G592" s="1">
        <v>2.1800000000000002</v>
      </c>
      <c r="H592" s="1">
        <v>1.02</v>
      </c>
      <c r="I592" s="1">
        <v>24.38</v>
      </c>
      <c r="J592" s="1">
        <v>-0.01</v>
      </c>
      <c r="K592" s="1">
        <v>-0.03</v>
      </c>
      <c r="L592" s="1">
        <v>11.35</v>
      </c>
      <c r="N592" s="1">
        <v>7.0000000000000007E-2</v>
      </c>
      <c r="P592" s="1">
        <v>95.85</v>
      </c>
      <c r="Q592" s="1">
        <v>0.03</v>
      </c>
      <c r="R592" s="1">
        <v>95.82</v>
      </c>
      <c r="AE592" s="1" t="s">
        <v>1236</v>
      </c>
    </row>
    <row r="593" spans="1:31" x14ac:dyDescent="0.3">
      <c r="A593" s="1" t="s">
        <v>1237</v>
      </c>
      <c r="B593" s="1">
        <v>52.24</v>
      </c>
      <c r="C593" s="1">
        <v>1.94</v>
      </c>
      <c r="D593" s="1">
        <v>0.66</v>
      </c>
      <c r="E593" s="1">
        <v>-0.01</v>
      </c>
      <c r="F593" s="1">
        <v>0.9</v>
      </c>
      <c r="G593" s="1">
        <v>2.4900000000000002</v>
      </c>
      <c r="H593" s="1">
        <v>1.34</v>
      </c>
      <c r="I593" s="1">
        <v>24.8</v>
      </c>
      <c r="J593" s="1">
        <v>-0.04</v>
      </c>
      <c r="K593" s="1">
        <v>-0.04</v>
      </c>
      <c r="L593" s="1">
        <v>12.04</v>
      </c>
      <c r="N593" s="1">
        <v>0.08</v>
      </c>
      <c r="P593" s="1">
        <v>96.5</v>
      </c>
      <c r="Q593" s="1">
        <v>0.04</v>
      </c>
      <c r="R593" s="1">
        <v>96.47</v>
      </c>
      <c r="AE593" s="1" t="s">
        <v>1238</v>
      </c>
    </row>
    <row r="594" spans="1:31" x14ac:dyDescent="0.3">
      <c r="A594" s="1" t="s">
        <v>1239</v>
      </c>
      <c r="B594" s="1">
        <v>51.71</v>
      </c>
      <c r="C594" s="1">
        <v>1.94</v>
      </c>
      <c r="D594" s="1">
        <v>0.83</v>
      </c>
      <c r="E594" s="1">
        <v>-0.01</v>
      </c>
      <c r="F594" s="1">
        <v>5.29</v>
      </c>
      <c r="G594" s="1">
        <v>11.91</v>
      </c>
      <c r="H594" s="1">
        <v>1.81</v>
      </c>
      <c r="I594" s="1">
        <v>18.63</v>
      </c>
      <c r="J594" s="1">
        <v>0.05</v>
      </c>
      <c r="K594" s="1">
        <v>-0.02</v>
      </c>
      <c r="L594" s="1">
        <v>6.7</v>
      </c>
      <c r="N594" s="1">
        <v>0.05</v>
      </c>
      <c r="P594" s="1">
        <v>98.93</v>
      </c>
      <c r="Q594" s="1">
        <v>0.02</v>
      </c>
      <c r="R594" s="1">
        <v>98.91</v>
      </c>
      <c r="AE594" s="1" t="s">
        <v>1240</v>
      </c>
    </row>
    <row r="595" spans="1:31" x14ac:dyDescent="0.3">
      <c r="A595" s="1" t="s">
        <v>1241</v>
      </c>
      <c r="B595" s="1">
        <v>52.21</v>
      </c>
      <c r="C595" s="1">
        <v>1.84</v>
      </c>
      <c r="D595" s="1">
        <v>0.82</v>
      </c>
      <c r="E595" s="1">
        <v>-0.01</v>
      </c>
      <c r="F595" s="1">
        <v>1.53</v>
      </c>
      <c r="G595" s="1">
        <v>4.63</v>
      </c>
      <c r="H595" s="1">
        <v>1.29</v>
      </c>
      <c r="I595" s="1">
        <v>24.42</v>
      </c>
      <c r="J595" s="1">
        <v>-0.03</v>
      </c>
      <c r="K595" s="1">
        <v>-0.03</v>
      </c>
      <c r="L595" s="1">
        <v>11.03</v>
      </c>
      <c r="N595" s="1">
        <v>7.0000000000000007E-2</v>
      </c>
      <c r="P595" s="1">
        <v>97.84</v>
      </c>
      <c r="Q595" s="1">
        <v>0.03</v>
      </c>
      <c r="R595" s="1">
        <v>97.81</v>
      </c>
      <c r="AE595" s="1" t="s">
        <v>1242</v>
      </c>
    </row>
    <row r="596" spans="1:31" x14ac:dyDescent="0.3">
      <c r="A596" s="1" t="s">
        <v>1243</v>
      </c>
      <c r="B596" s="1">
        <v>51.18</v>
      </c>
      <c r="C596" s="1">
        <v>1.23</v>
      </c>
      <c r="D596" s="1">
        <v>0.75</v>
      </c>
      <c r="E596" s="1">
        <v>0.01</v>
      </c>
      <c r="F596" s="1">
        <v>3.31</v>
      </c>
      <c r="G596" s="1">
        <v>7.11</v>
      </c>
      <c r="H596" s="1">
        <v>1.48</v>
      </c>
      <c r="I596" s="1">
        <v>22.21</v>
      </c>
      <c r="J596" s="1">
        <v>0.03</v>
      </c>
      <c r="K596" s="1">
        <v>-0.04</v>
      </c>
      <c r="L596" s="1">
        <v>9.92</v>
      </c>
      <c r="N596" s="1">
        <v>0.08</v>
      </c>
      <c r="P596" s="1">
        <v>97.3</v>
      </c>
      <c r="Q596" s="1">
        <v>0.03</v>
      </c>
      <c r="R596" s="1">
        <v>97.26</v>
      </c>
      <c r="AE596" s="1" t="s">
        <v>1244</v>
      </c>
    </row>
    <row r="597" spans="1:31" x14ac:dyDescent="0.3">
      <c r="A597" s="1" t="s">
        <v>1245</v>
      </c>
      <c r="B597" s="1">
        <v>51.22</v>
      </c>
      <c r="C597" s="1">
        <v>0.87</v>
      </c>
      <c r="D597" s="1">
        <v>0.98</v>
      </c>
      <c r="E597" s="1">
        <v>0</v>
      </c>
      <c r="F597" s="1">
        <v>7.95</v>
      </c>
      <c r="G597" s="1">
        <v>15.34</v>
      </c>
      <c r="H597" s="1">
        <v>1.94</v>
      </c>
      <c r="I597" s="1">
        <v>15.44</v>
      </c>
      <c r="J597" s="1">
        <v>0</v>
      </c>
      <c r="K597" s="1">
        <v>-0.02</v>
      </c>
      <c r="L597" s="1">
        <v>4.6900000000000004</v>
      </c>
      <c r="N597" s="1">
        <v>0.05</v>
      </c>
      <c r="P597" s="1">
        <v>98.48</v>
      </c>
      <c r="Q597" s="1">
        <v>0.02</v>
      </c>
      <c r="R597" s="1">
        <v>98.46</v>
      </c>
      <c r="AE597" s="1" t="s">
        <v>1246</v>
      </c>
    </row>
    <row r="598" spans="1:31" x14ac:dyDescent="0.3">
      <c r="A598" s="1" t="s">
        <v>1247</v>
      </c>
      <c r="B598" s="1">
        <v>51.79</v>
      </c>
      <c r="C598" s="1">
        <v>1.05</v>
      </c>
      <c r="D598" s="1">
        <v>0.81</v>
      </c>
      <c r="E598" s="1">
        <v>0</v>
      </c>
      <c r="F598" s="1">
        <v>5.07</v>
      </c>
      <c r="G598" s="1">
        <v>10.49</v>
      </c>
      <c r="H598" s="1">
        <v>1.59</v>
      </c>
      <c r="I598" s="1">
        <v>19.62</v>
      </c>
      <c r="J598" s="1">
        <v>-0.01</v>
      </c>
      <c r="K598" s="1">
        <v>-0.03</v>
      </c>
      <c r="L598" s="1">
        <v>7.43</v>
      </c>
      <c r="N598" s="1">
        <v>7.0000000000000007E-2</v>
      </c>
      <c r="P598" s="1">
        <v>97.91</v>
      </c>
      <c r="Q598" s="1">
        <v>0.03</v>
      </c>
      <c r="R598" s="1">
        <v>97.88</v>
      </c>
      <c r="AE598" s="1" t="s">
        <v>1248</v>
      </c>
    </row>
    <row r="599" spans="1:31" x14ac:dyDescent="0.3">
      <c r="A599" s="1" t="s">
        <v>1249</v>
      </c>
      <c r="B599" s="1">
        <v>65.58</v>
      </c>
      <c r="C599" s="1">
        <v>1.1000000000000001</v>
      </c>
      <c r="D599" s="1">
        <v>1.24</v>
      </c>
      <c r="E599" s="1">
        <v>-0.01</v>
      </c>
      <c r="F599" s="1">
        <v>9.7799999999999994</v>
      </c>
      <c r="G599" s="1">
        <v>19.260000000000002</v>
      </c>
      <c r="H599" s="1">
        <v>2.4</v>
      </c>
      <c r="I599" s="1">
        <v>20.34</v>
      </c>
      <c r="J599" s="1">
        <v>0.04</v>
      </c>
      <c r="K599" s="1">
        <v>-0.01</v>
      </c>
      <c r="L599" s="1">
        <v>6.22</v>
      </c>
      <c r="N599" s="1">
        <v>0.03</v>
      </c>
      <c r="P599" s="1">
        <v>125.97</v>
      </c>
      <c r="Q599" s="1">
        <v>0.01</v>
      </c>
      <c r="R599" s="1">
        <v>125.96</v>
      </c>
      <c r="AE599" s="1" t="s">
        <v>1250</v>
      </c>
    </row>
    <row r="600" spans="1:31" x14ac:dyDescent="0.3">
      <c r="A600" s="1" t="s">
        <v>1251</v>
      </c>
      <c r="B600" s="1">
        <v>52.27</v>
      </c>
      <c r="C600" s="1">
        <v>0.95</v>
      </c>
      <c r="D600" s="1">
        <v>0.85</v>
      </c>
      <c r="E600" s="1">
        <v>-0.01</v>
      </c>
      <c r="F600" s="1">
        <v>6.66</v>
      </c>
      <c r="G600" s="1">
        <v>13.89</v>
      </c>
      <c r="H600" s="1">
        <v>1.79</v>
      </c>
      <c r="I600" s="1">
        <v>17.010000000000002</v>
      </c>
      <c r="J600" s="1">
        <v>0.02</v>
      </c>
      <c r="K600" s="1">
        <v>-0.04</v>
      </c>
      <c r="L600" s="1">
        <v>5.76</v>
      </c>
      <c r="N600" s="1">
        <v>0.08</v>
      </c>
      <c r="P600" s="1">
        <v>99.29</v>
      </c>
      <c r="Q600" s="1">
        <v>0.04</v>
      </c>
      <c r="R600" s="1">
        <v>99.26</v>
      </c>
      <c r="AE600" s="1" t="s">
        <v>1252</v>
      </c>
    </row>
    <row r="601" spans="1:31" x14ac:dyDescent="0.3">
      <c r="A601" s="1" t="s">
        <v>1253</v>
      </c>
      <c r="B601" s="1">
        <v>51.5</v>
      </c>
      <c r="C601" s="1">
        <v>1.1399999999999999</v>
      </c>
      <c r="D601" s="1">
        <v>0.64</v>
      </c>
      <c r="E601" s="1">
        <v>0</v>
      </c>
      <c r="F601" s="1">
        <v>2.71</v>
      </c>
      <c r="G601" s="1">
        <v>7.14</v>
      </c>
      <c r="H601" s="1">
        <v>1.72</v>
      </c>
      <c r="I601" s="1">
        <v>22.07</v>
      </c>
      <c r="J601" s="1">
        <v>0.01</v>
      </c>
      <c r="K601" s="1">
        <v>-0.03</v>
      </c>
      <c r="L601" s="1">
        <v>9.5</v>
      </c>
      <c r="N601" s="1">
        <v>0.06</v>
      </c>
      <c r="P601" s="1">
        <v>96.51</v>
      </c>
      <c r="Q601" s="1">
        <v>0.03</v>
      </c>
      <c r="R601" s="1">
        <v>96.48</v>
      </c>
      <c r="AE601" s="1" t="s">
        <v>1254</v>
      </c>
    </row>
    <row r="602" spans="1:31" x14ac:dyDescent="0.3">
      <c r="A602" s="1" t="s">
        <v>1255</v>
      </c>
      <c r="B602" s="1">
        <v>51.28</v>
      </c>
      <c r="C602" s="1">
        <v>1.48</v>
      </c>
      <c r="D602" s="1">
        <v>0.66</v>
      </c>
      <c r="E602" s="1">
        <v>0</v>
      </c>
      <c r="F602" s="1">
        <v>1.75</v>
      </c>
      <c r="G602" s="1">
        <v>4.7</v>
      </c>
      <c r="H602" s="1">
        <v>1.38</v>
      </c>
      <c r="I602" s="1">
        <v>24.52</v>
      </c>
      <c r="J602" s="1">
        <v>-0.01</v>
      </c>
      <c r="K602" s="1">
        <v>-0.05</v>
      </c>
      <c r="L602" s="1">
        <v>11.29</v>
      </c>
      <c r="N602" s="1">
        <v>0.1</v>
      </c>
      <c r="P602" s="1">
        <v>97.16</v>
      </c>
      <c r="Q602" s="1">
        <v>0.04</v>
      </c>
      <c r="R602" s="1">
        <v>97.12</v>
      </c>
      <c r="AE602" s="1" t="s">
        <v>1256</v>
      </c>
    </row>
    <row r="603" spans="1:31" x14ac:dyDescent="0.3">
      <c r="A603" s="1" t="s">
        <v>1257</v>
      </c>
      <c r="B603" s="1">
        <v>51.56</v>
      </c>
      <c r="C603" s="1">
        <v>1.31</v>
      </c>
      <c r="D603" s="1">
        <v>0.86</v>
      </c>
      <c r="E603" s="1">
        <v>0.01</v>
      </c>
      <c r="F603" s="1">
        <v>5.42</v>
      </c>
      <c r="G603" s="1">
        <v>12.16</v>
      </c>
      <c r="H603" s="1">
        <v>1.8</v>
      </c>
      <c r="I603" s="1">
        <v>18.97</v>
      </c>
      <c r="J603" s="1">
        <v>-0.02</v>
      </c>
      <c r="K603" s="1">
        <v>-0.03</v>
      </c>
      <c r="L603" s="1">
        <v>6.49</v>
      </c>
      <c r="N603" s="1">
        <v>7.0000000000000007E-2</v>
      </c>
      <c r="P603" s="1">
        <v>98.64</v>
      </c>
      <c r="Q603" s="1">
        <v>0.03</v>
      </c>
      <c r="R603" s="1">
        <v>98.61</v>
      </c>
      <c r="AE603" s="1" t="s">
        <v>1258</v>
      </c>
    </row>
    <row r="604" spans="1:31" x14ac:dyDescent="0.3">
      <c r="A604" s="1" t="s">
        <v>1259</v>
      </c>
      <c r="B604" s="1">
        <v>50.73</v>
      </c>
      <c r="C604" s="1">
        <v>0.16</v>
      </c>
      <c r="D604" s="1">
        <v>0.75</v>
      </c>
      <c r="E604" s="1">
        <v>-0.01</v>
      </c>
      <c r="F604" s="1">
        <v>1.71</v>
      </c>
      <c r="G604" s="1">
        <v>18.18</v>
      </c>
      <c r="H604" s="1">
        <v>1.53</v>
      </c>
      <c r="I604" s="1">
        <v>27.46</v>
      </c>
      <c r="J604" s="1">
        <v>0.01</v>
      </c>
      <c r="K604" s="1">
        <v>-0.04</v>
      </c>
      <c r="L604" s="1">
        <v>3.01</v>
      </c>
      <c r="N604" s="1">
        <v>0.09</v>
      </c>
      <c r="P604" s="1">
        <v>103.63</v>
      </c>
      <c r="Q604" s="1">
        <v>0.04</v>
      </c>
      <c r="R604" s="1">
        <v>103.59</v>
      </c>
      <c r="AE604" s="1" t="s">
        <v>1260</v>
      </c>
    </row>
    <row r="605" spans="1:31" x14ac:dyDescent="0.3">
      <c r="A605" s="1" t="s">
        <v>1261</v>
      </c>
      <c r="B605" s="1">
        <v>49.8</v>
      </c>
      <c r="C605" s="1">
        <v>0.13</v>
      </c>
      <c r="D605" s="1">
        <v>0.66</v>
      </c>
      <c r="E605" s="1">
        <v>-0.01</v>
      </c>
      <c r="F605" s="1">
        <v>1.3</v>
      </c>
      <c r="G605" s="1">
        <v>16.09</v>
      </c>
      <c r="H605" s="1">
        <v>1.3</v>
      </c>
      <c r="I605" s="1">
        <v>26.49</v>
      </c>
      <c r="J605" s="1">
        <v>0</v>
      </c>
      <c r="K605" s="1">
        <v>-0.04</v>
      </c>
      <c r="L605" s="1">
        <v>3.88</v>
      </c>
      <c r="N605" s="1">
        <v>0.08</v>
      </c>
      <c r="P605" s="1">
        <v>99.72</v>
      </c>
      <c r="Q605" s="1">
        <v>0.03</v>
      </c>
      <c r="R605" s="1">
        <v>99.69</v>
      </c>
      <c r="AE605" s="1" t="s">
        <v>1262</v>
      </c>
    </row>
    <row r="606" spans="1:31" x14ac:dyDescent="0.3">
      <c r="A606" s="1" t="s">
        <v>1263</v>
      </c>
      <c r="B606" s="1">
        <v>49.76</v>
      </c>
      <c r="C606" s="1">
        <v>0.18</v>
      </c>
      <c r="D606" s="1">
        <v>1.1299999999999999</v>
      </c>
      <c r="E606" s="1">
        <v>0</v>
      </c>
      <c r="F606" s="1">
        <v>5.7</v>
      </c>
      <c r="G606" s="1">
        <v>20.84</v>
      </c>
      <c r="H606" s="1">
        <v>1.1200000000000001</v>
      </c>
      <c r="I606" s="1">
        <v>20.41</v>
      </c>
      <c r="J606" s="1">
        <v>0.02</v>
      </c>
      <c r="K606" s="1">
        <v>-0.03</v>
      </c>
      <c r="L606" s="1">
        <v>1.01</v>
      </c>
      <c r="N606" s="1">
        <v>0.06</v>
      </c>
      <c r="P606" s="1">
        <v>100.23</v>
      </c>
      <c r="Q606" s="1">
        <v>0.03</v>
      </c>
      <c r="R606" s="1">
        <v>100.2</v>
      </c>
      <c r="AE606" s="1" t="s">
        <v>1264</v>
      </c>
    </row>
    <row r="607" spans="1:31" x14ac:dyDescent="0.3">
      <c r="A607" s="1" t="s">
        <v>1265</v>
      </c>
      <c r="B607" s="1">
        <v>52.77</v>
      </c>
      <c r="C607" s="1">
        <v>0.23</v>
      </c>
      <c r="D607" s="1">
        <v>1.17</v>
      </c>
      <c r="E607" s="1">
        <v>-0.01</v>
      </c>
      <c r="F607" s="1">
        <v>0.06</v>
      </c>
      <c r="G607" s="1">
        <v>1.04</v>
      </c>
      <c r="H607" s="1">
        <v>1.02</v>
      </c>
      <c r="I607" s="1">
        <v>28.18</v>
      </c>
      <c r="J607" s="1">
        <v>0.01</v>
      </c>
      <c r="K607" s="1">
        <v>-0.05</v>
      </c>
      <c r="L607" s="1">
        <v>13.18</v>
      </c>
      <c r="N607" s="1">
        <v>0.1</v>
      </c>
      <c r="P607" s="1">
        <v>97.77</v>
      </c>
      <c r="Q607" s="1">
        <v>0.04</v>
      </c>
      <c r="R607" s="1">
        <v>97.73</v>
      </c>
      <c r="AE607" s="1" t="s">
        <v>1266</v>
      </c>
    </row>
    <row r="608" spans="1:31" x14ac:dyDescent="0.3">
      <c r="A608" s="1" t="s">
        <v>1267</v>
      </c>
      <c r="B608" s="1">
        <v>50.78</v>
      </c>
      <c r="C608" s="1">
        <v>0.31</v>
      </c>
      <c r="D608" s="1">
        <v>0.56999999999999995</v>
      </c>
      <c r="E608" s="1">
        <v>-0.01</v>
      </c>
      <c r="F608" s="1">
        <v>0.55000000000000004</v>
      </c>
      <c r="G608" s="1">
        <v>9.2899999999999991</v>
      </c>
      <c r="H608" s="1">
        <v>0.87</v>
      </c>
      <c r="I608" s="1">
        <v>27.88</v>
      </c>
      <c r="J608" s="1">
        <v>-0.01</v>
      </c>
      <c r="K608" s="1">
        <v>-0.05</v>
      </c>
      <c r="L608" s="1">
        <v>7.92</v>
      </c>
      <c r="N608" s="1">
        <v>0.09</v>
      </c>
      <c r="P608" s="1">
        <v>98.28</v>
      </c>
      <c r="Q608" s="1">
        <v>0.04</v>
      </c>
      <c r="R608" s="1">
        <v>98.24</v>
      </c>
      <c r="AE608" s="1" t="s">
        <v>1268</v>
      </c>
    </row>
    <row r="609" spans="1:31" x14ac:dyDescent="0.3">
      <c r="A609" s="1" t="s">
        <v>1269</v>
      </c>
      <c r="B609" s="1">
        <v>49.2</v>
      </c>
      <c r="C609" s="1">
        <v>0.27</v>
      </c>
      <c r="D609" s="1">
        <v>1.62</v>
      </c>
      <c r="E609" s="1">
        <v>0</v>
      </c>
      <c r="F609" s="1">
        <v>5.21</v>
      </c>
      <c r="G609" s="1">
        <v>20.57</v>
      </c>
      <c r="H609" s="1">
        <v>1.1000000000000001</v>
      </c>
      <c r="I609" s="1">
        <v>21.2</v>
      </c>
      <c r="J609" s="1">
        <v>0.01</v>
      </c>
      <c r="K609" s="1">
        <v>-0.03</v>
      </c>
      <c r="L609" s="1">
        <v>1.07</v>
      </c>
      <c r="N609" s="1">
        <v>7.0000000000000007E-2</v>
      </c>
      <c r="P609" s="1">
        <v>100.31</v>
      </c>
      <c r="Q609" s="1">
        <v>0.03</v>
      </c>
      <c r="R609" s="1">
        <v>100.28</v>
      </c>
      <c r="AE609" s="1" t="s">
        <v>1270</v>
      </c>
    </row>
    <row r="610" spans="1:31" x14ac:dyDescent="0.3">
      <c r="A610" s="1" t="s">
        <v>1271</v>
      </c>
      <c r="B610" s="1">
        <v>50.23</v>
      </c>
      <c r="C610" s="1">
        <v>0.22</v>
      </c>
      <c r="D610" s="1">
        <v>0.86</v>
      </c>
      <c r="E610" s="1">
        <v>-0.02</v>
      </c>
      <c r="F610" s="1">
        <v>0.79</v>
      </c>
      <c r="G610" s="1">
        <v>11.81</v>
      </c>
      <c r="H610" s="1">
        <v>1.07</v>
      </c>
      <c r="I610" s="1">
        <v>27.2</v>
      </c>
      <c r="J610" s="1">
        <v>0.03</v>
      </c>
      <c r="K610" s="1">
        <v>-0.05</v>
      </c>
      <c r="L610" s="1">
        <v>6.3</v>
      </c>
      <c r="N610" s="1">
        <v>0.1</v>
      </c>
      <c r="P610" s="1">
        <v>98.61</v>
      </c>
      <c r="Q610" s="1">
        <v>0.04</v>
      </c>
      <c r="R610" s="1">
        <v>98.57</v>
      </c>
      <c r="AE610" s="1" t="s">
        <v>1272</v>
      </c>
    </row>
    <row r="611" spans="1:31" x14ac:dyDescent="0.3">
      <c r="A611" s="1" t="s">
        <v>1273</v>
      </c>
      <c r="B611" s="1">
        <v>49.07</v>
      </c>
      <c r="C611" s="1">
        <v>0.28999999999999998</v>
      </c>
      <c r="D611" s="1">
        <v>1.65</v>
      </c>
      <c r="E611" s="1">
        <v>0</v>
      </c>
      <c r="F611" s="1">
        <v>5.34</v>
      </c>
      <c r="G611" s="1">
        <v>20.39</v>
      </c>
      <c r="H611" s="1">
        <v>1.1499999999999999</v>
      </c>
      <c r="I611" s="1">
        <v>20.73</v>
      </c>
      <c r="J611" s="1">
        <v>0</v>
      </c>
      <c r="K611" s="1">
        <v>-0.06</v>
      </c>
      <c r="L611" s="1">
        <v>1.22</v>
      </c>
      <c r="N611" s="1">
        <v>0.14000000000000001</v>
      </c>
      <c r="P611" s="1">
        <v>99.98</v>
      </c>
      <c r="Q611" s="1">
        <v>0.06</v>
      </c>
      <c r="R611" s="1">
        <v>99.92</v>
      </c>
      <c r="AE611" s="1" t="s">
        <v>1274</v>
      </c>
    </row>
    <row r="612" spans="1:31" x14ac:dyDescent="0.3">
      <c r="A612" s="1" t="s">
        <v>1275</v>
      </c>
      <c r="B612" s="1">
        <v>39.43</v>
      </c>
      <c r="C612" s="1">
        <v>3.09</v>
      </c>
      <c r="D612" s="1">
        <v>1.56</v>
      </c>
      <c r="E612" s="1">
        <v>0.01</v>
      </c>
      <c r="F612" s="1">
        <v>0.13</v>
      </c>
      <c r="G612" s="1">
        <v>0.39</v>
      </c>
      <c r="H612" s="1">
        <v>1.82</v>
      </c>
      <c r="I612" s="1">
        <v>46.03</v>
      </c>
      <c r="J612" s="1">
        <v>0</v>
      </c>
      <c r="K612" s="1">
        <v>-0.1</v>
      </c>
      <c r="L612" s="1">
        <v>7.22</v>
      </c>
      <c r="N612" s="1">
        <v>0.22</v>
      </c>
      <c r="P612" s="1">
        <v>99.89</v>
      </c>
      <c r="Q612" s="1">
        <v>0.09</v>
      </c>
      <c r="R612" s="1">
        <v>99.8</v>
      </c>
      <c r="AE612" s="1" t="s">
        <v>1276</v>
      </c>
    </row>
    <row r="613" spans="1:31" x14ac:dyDescent="0.3">
      <c r="A613" s="1" t="s">
        <v>1277</v>
      </c>
      <c r="B613" s="1">
        <v>39.729999999999997</v>
      </c>
      <c r="C613" s="1">
        <v>3.28</v>
      </c>
      <c r="D613" s="1">
        <v>1.05</v>
      </c>
      <c r="E613" s="1">
        <v>-0.01</v>
      </c>
      <c r="F613" s="1">
        <v>0.14000000000000001</v>
      </c>
      <c r="G613" s="1">
        <v>0.32</v>
      </c>
      <c r="H613" s="1">
        <v>1.87</v>
      </c>
      <c r="I613" s="1">
        <v>45.59</v>
      </c>
      <c r="J613" s="1">
        <v>-0.01</v>
      </c>
      <c r="K613" s="1">
        <v>-0.1</v>
      </c>
      <c r="L613" s="1">
        <v>7.19</v>
      </c>
      <c r="N613" s="1">
        <v>0.2</v>
      </c>
      <c r="P613" s="1">
        <v>99.37</v>
      </c>
      <c r="Q613" s="1">
        <v>0.09</v>
      </c>
      <c r="R613" s="1">
        <v>99.28</v>
      </c>
      <c r="AE613" s="1" t="s">
        <v>1278</v>
      </c>
    </row>
    <row r="614" spans="1:31" x14ac:dyDescent="0.3">
      <c r="A614" s="1" t="s">
        <v>1279</v>
      </c>
      <c r="B614" s="1">
        <v>49.16</v>
      </c>
      <c r="C614" s="1">
        <v>0.32</v>
      </c>
      <c r="D614" s="1">
        <v>1.32</v>
      </c>
      <c r="E614" s="1">
        <v>0</v>
      </c>
      <c r="F614" s="1">
        <v>1.21</v>
      </c>
      <c r="G614" s="1">
        <v>14.79</v>
      </c>
      <c r="H614" s="1">
        <v>1.27</v>
      </c>
      <c r="I614" s="1">
        <v>25.75</v>
      </c>
      <c r="J614" s="1">
        <v>0.06</v>
      </c>
      <c r="K614" s="1">
        <v>-0.06</v>
      </c>
      <c r="L614" s="1">
        <v>4</v>
      </c>
      <c r="N614" s="1">
        <v>0.12</v>
      </c>
      <c r="P614" s="1">
        <v>98</v>
      </c>
      <c r="Q614" s="1">
        <v>0.05</v>
      </c>
      <c r="R614" s="1">
        <v>97.95</v>
      </c>
      <c r="AE614" s="1" t="s">
        <v>1280</v>
      </c>
    </row>
    <row r="615" spans="1:31" x14ac:dyDescent="0.3">
      <c r="A615" s="1" t="s">
        <v>1281</v>
      </c>
      <c r="B615" s="1">
        <v>50.05</v>
      </c>
      <c r="C615" s="1">
        <v>0.15</v>
      </c>
      <c r="D615" s="1">
        <v>0.64</v>
      </c>
      <c r="E615" s="1">
        <v>-0.01</v>
      </c>
      <c r="F615" s="1">
        <v>1.1000000000000001</v>
      </c>
      <c r="G615" s="1">
        <v>14.13</v>
      </c>
      <c r="H615" s="1">
        <v>1.1599999999999999</v>
      </c>
      <c r="I615" s="1">
        <v>26.65</v>
      </c>
      <c r="J615" s="1">
        <v>0.03</v>
      </c>
      <c r="K615" s="1">
        <v>-0.05</v>
      </c>
      <c r="L615" s="1">
        <v>5.12</v>
      </c>
      <c r="N615" s="1">
        <v>0.1</v>
      </c>
      <c r="P615" s="1">
        <v>99.13</v>
      </c>
      <c r="Q615" s="1">
        <v>0.04</v>
      </c>
      <c r="R615" s="1">
        <v>99.09</v>
      </c>
      <c r="AE615" s="1" t="s">
        <v>1282</v>
      </c>
    </row>
    <row r="616" spans="1:31" x14ac:dyDescent="0.3">
      <c r="A616" s="1" t="s">
        <v>1283</v>
      </c>
      <c r="B616" s="1">
        <v>50.26</v>
      </c>
      <c r="C616" s="1">
        <v>0.14000000000000001</v>
      </c>
      <c r="D616" s="1">
        <v>0.59</v>
      </c>
      <c r="E616" s="1">
        <v>0</v>
      </c>
      <c r="F616" s="1">
        <v>1.74</v>
      </c>
      <c r="G616" s="1">
        <v>13.58</v>
      </c>
      <c r="H616" s="1">
        <v>1.08</v>
      </c>
      <c r="I616" s="1">
        <v>26.31</v>
      </c>
      <c r="J616" s="1">
        <v>0</v>
      </c>
      <c r="K616" s="1">
        <v>-0.04</v>
      </c>
      <c r="L616" s="1">
        <v>5.4</v>
      </c>
      <c r="N616" s="1">
        <v>0.09</v>
      </c>
      <c r="P616" s="1">
        <v>99.2</v>
      </c>
      <c r="Q616" s="1">
        <v>0.04</v>
      </c>
      <c r="R616" s="1">
        <v>99.16</v>
      </c>
      <c r="AE616" s="1" t="s">
        <v>1284</v>
      </c>
    </row>
    <row r="617" spans="1:31" x14ac:dyDescent="0.3">
      <c r="A617" s="1" t="s">
        <v>1285</v>
      </c>
      <c r="B617" s="1">
        <v>50.28</v>
      </c>
      <c r="C617" s="1">
        <v>0.16</v>
      </c>
      <c r="D617" s="1">
        <v>0.8</v>
      </c>
      <c r="E617" s="1">
        <v>-0.01</v>
      </c>
      <c r="F617" s="1">
        <v>3.41</v>
      </c>
      <c r="G617" s="1">
        <v>16.079999999999998</v>
      </c>
      <c r="H617" s="1">
        <v>1.1299999999999999</v>
      </c>
      <c r="I617" s="1">
        <v>23.22</v>
      </c>
      <c r="J617" s="1">
        <v>0</v>
      </c>
      <c r="K617" s="1">
        <v>-0.05</v>
      </c>
      <c r="L617" s="1">
        <v>4.0999999999999996</v>
      </c>
      <c r="N617" s="1">
        <v>0.1</v>
      </c>
      <c r="P617" s="1">
        <v>99.28</v>
      </c>
      <c r="Q617" s="1">
        <v>0.04</v>
      </c>
      <c r="R617" s="1">
        <v>99.24</v>
      </c>
      <c r="AE617" s="1" t="s">
        <v>1286</v>
      </c>
    </row>
    <row r="618" spans="1:31" x14ac:dyDescent="0.3">
      <c r="A618" s="1" t="s">
        <v>1287</v>
      </c>
      <c r="B618" s="1">
        <v>50.34</v>
      </c>
      <c r="C618" s="1">
        <v>0.19</v>
      </c>
      <c r="D618" s="1">
        <v>0.64</v>
      </c>
      <c r="E618" s="1">
        <v>-0.01</v>
      </c>
      <c r="F618" s="1">
        <v>0.81</v>
      </c>
      <c r="G618" s="1">
        <v>11.9</v>
      </c>
      <c r="H618" s="1">
        <v>0.97</v>
      </c>
      <c r="I618" s="1">
        <v>27.29</v>
      </c>
      <c r="J618" s="1">
        <v>0.01</v>
      </c>
      <c r="K618" s="1">
        <v>-0.06</v>
      </c>
      <c r="L618" s="1">
        <v>6.53</v>
      </c>
      <c r="N618" s="1">
        <v>0.12</v>
      </c>
      <c r="P618" s="1">
        <v>98.8</v>
      </c>
      <c r="Q618" s="1">
        <v>0.05</v>
      </c>
      <c r="R618" s="1">
        <v>98.76</v>
      </c>
      <c r="AE618" s="1" t="s">
        <v>1288</v>
      </c>
    </row>
    <row r="619" spans="1:31" x14ac:dyDescent="0.3">
      <c r="A619" s="1" t="s">
        <v>1289</v>
      </c>
      <c r="B619" s="1">
        <v>52.7</v>
      </c>
      <c r="C619" s="1">
        <v>1.97</v>
      </c>
      <c r="D619" s="1">
        <v>0.96</v>
      </c>
      <c r="E619" s="1">
        <v>-0.01</v>
      </c>
      <c r="F619" s="1">
        <v>0.54</v>
      </c>
      <c r="G619" s="1">
        <v>2.52</v>
      </c>
      <c r="H619" s="1">
        <v>0.64</v>
      </c>
      <c r="I619" s="1">
        <v>26.84</v>
      </c>
      <c r="J619" s="1">
        <v>0.03</v>
      </c>
      <c r="K619" s="1">
        <v>-0.04</v>
      </c>
      <c r="L619" s="1">
        <v>12.18</v>
      </c>
      <c r="N619" s="1">
        <v>0.08</v>
      </c>
      <c r="P619" s="1">
        <v>98.46</v>
      </c>
      <c r="Q619" s="1">
        <v>0.03</v>
      </c>
      <c r="R619" s="1">
        <v>98.42</v>
      </c>
      <c r="AE619" s="1" t="s">
        <v>1290</v>
      </c>
    </row>
    <row r="620" spans="1:31" x14ac:dyDescent="0.3">
      <c r="A620" s="1" t="s">
        <v>1291</v>
      </c>
      <c r="B620" s="1">
        <v>50.55</v>
      </c>
      <c r="C620" s="1">
        <v>0.54</v>
      </c>
      <c r="D620" s="1">
        <v>1.62</v>
      </c>
      <c r="E620" s="1">
        <v>-0.01</v>
      </c>
      <c r="F620" s="1">
        <v>5.72</v>
      </c>
      <c r="G620" s="1">
        <v>15.51</v>
      </c>
      <c r="H620" s="1">
        <v>1.52</v>
      </c>
      <c r="I620" s="1">
        <v>19.28</v>
      </c>
      <c r="J620" s="1">
        <v>0.01</v>
      </c>
      <c r="K620" s="1">
        <v>-0.1</v>
      </c>
      <c r="L620" s="1">
        <v>3.67</v>
      </c>
      <c r="N620" s="1">
        <v>0.2</v>
      </c>
      <c r="P620" s="1">
        <v>98.63</v>
      </c>
      <c r="Q620" s="1">
        <v>0.09</v>
      </c>
      <c r="R620" s="1">
        <v>98.55</v>
      </c>
      <c r="AE620" s="1" t="s">
        <v>1292</v>
      </c>
    </row>
    <row r="621" spans="1:31" x14ac:dyDescent="0.3">
      <c r="A621" s="1" t="s">
        <v>1293</v>
      </c>
      <c r="B621" s="1">
        <v>55.4</v>
      </c>
      <c r="C621" s="1">
        <v>0.88</v>
      </c>
      <c r="D621" s="1">
        <v>0.79</v>
      </c>
      <c r="E621" s="1">
        <v>0.01</v>
      </c>
      <c r="F621" s="1">
        <v>1.85</v>
      </c>
      <c r="G621" s="1">
        <v>7.56</v>
      </c>
      <c r="H621" s="1">
        <v>1.01</v>
      </c>
      <c r="I621" s="1">
        <v>27.23</v>
      </c>
      <c r="J621" s="1">
        <v>0</v>
      </c>
      <c r="K621" s="1">
        <v>-0.04</v>
      </c>
      <c r="L621" s="1">
        <v>10.24</v>
      </c>
      <c r="N621" s="1">
        <v>0.09</v>
      </c>
      <c r="P621" s="1">
        <v>105.06</v>
      </c>
      <c r="Q621" s="1">
        <v>0.04</v>
      </c>
      <c r="R621" s="1">
        <v>105.02</v>
      </c>
      <c r="AE621" s="1" t="s">
        <v>1294</v>
      </c>
    </row>
    <row r="622" spans="1:31" x14ac:dyDescent="0.3">
      <c r="A622" s="1" t="s">
        <v>1295</v>
      </c>
      <c r="B622" s="1">
        <v>55.76</v>
      </c>
      <c r="C622" s="1">
        <v>2.33</v>
      </c>
      <c r="D622" s="1">
        <v>0.99</v>
      </c>
      <c r="E622" s="1">
        <v>-0.01</v>
      </c>
      <c r="F622" s="1">
        <v>0.67</v>
      </c>
      <c r="G622" s="1">
        <v>3.74</v>
      </c>
      <c r="H622" s="1">
        <v>0.68</v>
      </c>
      <c r="I622" s="1">
        <v>28.79</v>
      </c>
      <c r="J622" s="1">
        <v>-0.01</v>
      </c>
      <c r="K622" s="1">
        <v>-0.04</v>
      </c>
      <c r="L622" s="1">
        <v>12.4</v>
      </c>
      <c r="N622" s="1">
        <v>0.09</v>
      </c>
      <c r="P622" s="1">
        <v>105.45</v>
      </c>
      <c r="Q622" s="1">
        <v>0.04</v>
      </c>
      <c r="R622" s="1">
        <v>105.41</v>
      </c>
      <c r="AE622" s="1" t="s">
        <v>1296</v>
      </c>
    </row>
    <row r="623" spans="1:31" x14ac:dyDescent="0.3">
      <c r="A623" s="1" t="s">
        <v>1297</v>
      </c>
      <c r="B623" s="1">
        <v>51.9</v>
      </c>
      <c r="C623" s="1">
        <v>1.22</v>
      </c>
      <c r="D623" s="1">
        <v>0.75</v>
      </c>
      <c r="E623" s="1">
        <v>-0.01</v>
      </c>
      <c r="F623" s="1">
        <v>0.76</v>
      </c>
      <c r="G623" s="1">
        <v>4.53</v>
      </c>
      <c r="H623" s="1">
        <v>0.67</v>
      </c>
      <c r="I623" s="1">
        <v>27.33</v>
      </c>
      <c r="J623" s="1">
        <v>0.05</v>
      </c>
      <c r="K623" s="1">
        <v>-0.06</v>
      </c>
      <c r="L623" s="1">
        <v>10.98</v>
      </c>
      <c r="N623" s="1">
        <v>0.13</v>
      </c>
      <c r="P623" s="1">
        <v>98.32</v>
      </c>
      <c r="Q623" s="1">
        <v>0.05</v>
      </c>
      <c r="R623" s="1">
        <v>98.26</v>
      </c>
      <c r="AE623" s="1" t="s">
        <v>1298</v>
      </c>
    </row>
    <row r="624" spans="1:31" x14ac:dyDescent="0.3">
      <c r="A624" s="1" t="s">
        <v>1299</v>
      </c>
      <c r="B624" s="1">
        <v>52.79</v>
      </c>
      <c r="C624" s="1">
        <v>0.82</v>
      </c>
      <c r="D624" s="1">
        <v>1.23</v>
      </c>
      <c r="E624" s="1">
        <v>0</v>
      </c>
      <c r="F624" s="1">
        <v>0.32</v>
      </c>
      <c r="G624" s="1">
        <v>1.39</v>
      </c>
      <c r="H624" s="1">
        <v>0.4</v>
      </c>
      <c r="I624" s="1">
        <v>28.61</v>
      </c>
      <c r="J624" s="1">
        <v>0.03</v>
      </c>
      <c r="K624" s="1">
        <v>-7.0000000000000007E-2</v>
      </c>
      <c r="L624" s="1">
        <v>13</v>
      </c>
      <c r="N624" s="1">
        <v>0.15</v>
      </c>
      <c r="P624" s="1">
        <v>98.75</v>
      </c>
      <c r="Q624" s="1">
        <v>0.06</v>
      </c>
      <c r="R624" s="1">
        <v>98.69</v>
      </c>
      <c r="AE624" s="1" t="s">
        <v>1300</v>
      </c>
    </row>
    <row r="625" spans="1:31" x14ac:dyDescent="0.3">
      <c r="A625" s="1" t="s">
        <v>1301</v>
      </c>
      <c r="B625" s="1">
        <v>52.83</v>
      </c>
      <c r="C625" s="1">
        <v>1.53</v>
      </c>
      <c r="D625" s="1">
        <v>1.01</v>
      </c>
      <c r="E625" s="1">
        <v>-0.01</v>
      </c>
      <c r="F625" s="1">
        <v>0.59</v>
      </c>
      <c r="G625" s="1">
        <v>2.83</v>
      </c>
      <c r="H625" s="1">
        <v>0.66</v>
      </c>
      <c r="I625" s="1">
        <v>27.38</v>
      </c>
      <c r="J625" s="1">
        <v>0</v>
      </c>
      <c r="K625" s="1">
        <v>-0.05</v>
      </c>
      <c r="L625" s="1">
        <v>11.76</v>
      </c>
      <c r="N625" s="1">
        <v>0.11</v>
      </c>
      <c r="P625" s="1">
        <v>98.71</v>
      </c>
      <c r="Q625" s="1">
        <v>0.05</v>
      </c>
      <c r="R625" s="1">
        <v>98.67</v>
      </c>
      <c r="AE625" s="1" t="s">
        <v>1302</v>
      </c>
    </row>
    <row r="626" spans="1:31" x14ac:dyDescent="0.3">
      <c r="A626" s="1" t="s">
        <v>1303</v>
      </c>
      <c r="B626" s="1">
        <v>53.36</v>
      </c>
      <c r="C626" s="1">
        <v>0.77</v>
      </c>
      <c r="D626" s="1">
        <v>0.96</v>
      </c>
      <c r="E626" s="1">
        <v>-0.01</v>
      </c>
      <c r="F626" s="1">
        <v>2.2599999999999998</v>
      </c>
      <c r="G626" s="1">
        <v>6.94</v>
      </c>
      <c r="H626" s="1">
        <v>0.85</v>
      </c>
      <c r="I626" s="1">
        <v>24.71</v>
      </c>
      <c r="J626" s="1">
        <v>0.04</v>
      </c>
      <c r="K626" s="1">
        <v>-0.09</v>
      </c>
      <c r="L626" s="1">
        <v>9.8000000000000007</v>
      </c>
      <c r="N626" s="1">
        <v>0.19</v>
      </c>
      <c r="P626" s="1">
        <v>99.87</v>
      </c>
      <c r="Q626" s="1">
        <v>0.08</v>
      </c>
      <c r="R626" s="1">
        <v>99.79</v>
      </c>
      <c r="AE626" s="1" t="s">
        <v>1304</v>
      </c>
    </row>
    <row r="627" spans="1:31" x14ac:dyDescent="0.3">
      <c r="A627" s="1" t="s">
        <v>1305</v>
      </c>
      <c r="B627" s="1">
        <v>52.26</v>
      </c>
      <c r="C627" s="1">
        <v>0.69</v>
      </c>
      <c r="D627" s="1">
        <v>1.17</v>
      </c>
      <c r="E627" s="1">
        <v>0</v>
      </c>
      <c r="F627" s="1">
        <v>1.89</v>
      </c>
      <c r="G627" s="1">
        <v>7.12</v>
      </c>
      <c r="H627" s="1">
        <v>0.91</v>
      </c>
      <c r="I627" s="1">
        <v>24.6</v>
      </c>
      <c r="J627" s="1">
        <v>0.05</v>
      </c>
      <c r="K627" s="1">
        <v>-0.04</v>
      </c>
      <c r="L627" s="1">
        <v>9.23</v>
      </c>
      <c r="N627" s="1">
        <v>0.08</v>
      </c>
      <c r="P627" s="1">
        <v>98</v>
      </c>
      <c r="Q627" s="1">
        <v>0.04</v>
      </c>
      <c r="R627" s="1">
        <v>97.96</v>
      </c>
      <c r="AE627" s="1" t="s">
        <v>1306</v>
      </c>
    </row>
    <row r="628" spans="1:31" x14ac:dyDescent="0.3">
      <c r="A628" s="1" t="s">
        <v>1307</v>
      </c>
      <c r="B628" s="1">
        <v>52.37</v>
      </c>
      <c r="C628" s="1">
        <v>0.84</v>
      </c>
      <c r="D628" s="1">
        <v>0.67</v>
      </c>
      <c r="E628" s="1">
        <v>0.01</v>
      </c>
      <c r="F628" s="1">
        <v>2.04</v>
      </c>
      <c r="G628" s="1">
        <v>7.59</v>
      </c>
      <c r="H628" s="1">
        <v>0.89</v>
      </c>
      <c r="I628" s="1">
        <v>25.68</v>
      </c>
      <c r="J628" s="1">
        <v>0</v>
      </c>
      <c r="K628" s="1">
        <v>-0.05</v>
      </c>
      <c r="L628" s="1">
        <v>9.07</v>
      </c>
      <c r="N628" s="1">
        <v>0.11</v>
      </c>
      <c r="P628" s="1">
        <v>99.27</v>
      </c>
      <c r="Q628" s="1">
        <v>0.04</v>
      </c>
      <c r="R628" s="1">
        <v>99.23</v>
      </c>
      <c r="AE628" s="1" t="s">
        <v>1308</v>
      </c>
    </row>
    <row r="629" spans="1:31" x14ac:dyDescent="0.3">
      <c r="A629" s="1" t="s">
        <v>1309</v>
      </c>
      <c r="B629" s="1">
        <v>50.39</v>
      </c>
      <c r="C629" s="1">
        <v>0.83</v>
      </c>
      <c r="D629" s="1">
        <v>1.45</v>
      </c>
      <c r="E629" s="1">
        <v>0.01</v>
      </c>
      <c r="F629" s="1">
        <v>2.5</v>
      </c>
      <c r="G629" s="1">
        <v>4.3</v>
      </c>
      <c r="H629" s="1">
        <v>2.6</v>
      </c>
      <c r="I629" s="1">
        <v>23.9</v>
      </c>
      <c r="J629" s="1">
        <v>0.01</v>
      </c>
      <c r="K629" s="1">
        <v>-0.11</v>
      </c>
      <c r="L629" s="1">
        <v>9.57</v>
      </c>
      <c r="N629" s="1">
        <v>0.24</v>
      </c>
      <c r="P629" s="1">
        <v>95.82</v>
      </c>
      <c r="Q629" s="1">
        <v>0.1</v>
      </c>
      <c r="R629" s="1">
        <v>95.72</v>
      </c>
      <c r="AE629" s="1" t="s">
        <v>1310</v>
      </c>
    </row>
    <row r="630" spans="1:31" x14ac:dyDescent="0.3">
      <c r="A630" s="1" t="s">
        <v>1311</v>
      </c>
      <c r="B630" s="1">
        <v>52.38</v>
      </c>
      <c r="C630" s="1">
        <v>2.0099999999999998</v>
      </c>
      <c r="D630" s="1">
        <v>0.82</v>
      </c>
      <c r="E630" s="1">
        <v>0</v>
      </c>
      <c r="F630" s="1">
        <v>0.64</v>
      </c>
      <c r="G630" s="1">
        <v>3.71</v>
      </c>
      <c r="H630" s="1">
        <v>0.93</v>
      </c>
      <c r="I630" s="1">
        <v>26.45</v>
      </c>
      <c r="J630" s="1">
        <v>0.04</v>
      </c>
      <c r="K630" s="1">
        <v>-0.04</v>
      </c>
      <c r="L630" s="1">
        <v>11.59</v>
      </c>
      <c r="N630" s="1">
        <v>0.09</v>
      </c>
      <c r="P630" s="1">
        <v>98.65</v>
      </c>
      <c r="Q630" s="1">
        <v>0.04</v>
      </c>
      <c r="R630" s="1">
        <v>98.61</v>
      </c>
      <c r="AE630" s="1" t="s">
        <v>1312</v>
      </c>
    </row>
    <row r="631" spans="1:31" x14ac:dyDescent="0.3">
      <c r="A631" s="1" t="s">
        <v>1313</v>
      </c>
      <c r="B631" s="1">
        <v>58.92</v>
      </c>
      <c r="C631" s="1">
        <v>0.24</v>
      </c>
      <c r="D631" s="1">
        <v>0.28999999999999998</v>
      </c>
      <c r="E631" s="1">
        <v>-0.09</v>
      </c>
      <c r="F631" s="1">
        <v>-0.02</v>
      </c>
      <c r="G631" s="1">
        <v>9.86</v>
      </c>
      <c r="H631" s="1">
        <v>2.06</v>
      </c>
      <c r="I631" s="1">
        <v>3.32</v>
      </c>
      <c r="J631" s="1">
        <v>0.3</v>
      </c>
      <c r="K631" s="1">
        <v>-0.05</v>
      </c>
      <c r="L631" s="1">
        <v>0.7</v>
      </c>
      <c r="N631" s="1">
        <v>0.1</v>
      </c>
      <c r="P631" s="1">
        <v>75.8</v>
      </c>
      <c r="Q631" s="1">
        <v>0.04</v>
      </c>
      <c r="R631" s="1">
        <v>75.760000000000005</v>
      </c>
      <c r="AE631" s="1" t="s">
        <v>1314</v>
      </c>
    </row>
    <row r="632" spans="1:31" x14ac:dyDescent="0.3">
      <c r="A632" s="1" t="s">
        <v>1315</v>
      </c>
      <c r="B632" s="1">
        <v>51.58</v>
      </c>
      <c r="C632" s="1">
        <v>1.1299999999999999</v>
      </c>
      <c r="D632" s="1">
        <v>0.73</v>
      </c>
      <c r="E632" s="1">
        <v>0.01</v>
      </c>
      <c r="F632" s="1">
        <v>1.19</v>
      </c>
      <c r="G632" s="1">
        <v>5.54</v>
      </c>
      <c r="H632" s="1">
        <v>0.61</v>
      </c>
      <c r="I632" s="1">
        <v>26.78</v>
      </c>
      <c r="J632" s="1">
        <v>-0.03</v>
      </c>
      <c r="K632" s="1">
        <v>-0.06</v>
      </c>
      <c r="L632" s="1">
        <v>10.42</v>
      </c>
      <c r="N632" s="1">
        <v>0.13</v>
      </c>
      <c r="P632" s="1">
        <v>98.12</v>
      </c>
      <c r="Q632" s="1">
        <v>0.06</v>
      </c>
      <c r="R632" s="1">
        <v>98.06</v>
      </c>
      <c r="AE632" s="1" t="s">
        <v>1316</v>
      </c>
    </row>
    <row r="633" spans="1:31" x14ac:dyDescent="0.3">
      <c r="A633" s="1" t="s">
        <v>1317</v>
      </c>
      <c r="B633" s="1">
        <v>59.65</v>
      </c>
      <c r="C633" s="1">
        <v>0.37</v>
      </c>
      <c r="D633" s="1">
        <v>0.27</v>
      </c>
      <c r="E633" s="1">
        <v>-0.09</v>
      </c>
      <c r="F633" s="1">
        <v>-0.03</v>
      </c>
      <c r="G633" s="1">
        <v>9.11</v>
      </c>
      <c r="H633" s="1">
        <v>1.92</v>
      </c>
      <c r="I633" s="1">
        <v>2.92</v>
      </c>
      <c r="J633" s="1">
        <v>0.26</v>
      </c>
      <c r="K633" s="1">
        <v>-0.04</v>
      </c>
      <c r="L633" s="1">
        <v>1.31</v>
      </c>
      <c r="N633" s="1">
        <v>7.0000000000000007E-2</v>
      </c>
      <c r="P633" s="1">
        <v>75.88</v>
      </c>
      <c r="Q633" s="1">
        <v>0.03</v>
      </c>
      <c r="R633" s="1">
        <v>75.849999999999994</v>
      </c>
      <c r="AE633" s="1" t="s">
        <v>1318</v>
      </c>
    </row>
    <row r="634" spans="1:31" x14ac:dyDescent="0.3">
      <c r="A634" s="1" t="s">
        <v>1319</v>
      </c>
      <c r="B634" s="1">
        <v>50.5</v>
      </c>
      <c r="C634" s="1">
        <v>0.41</v>
      </c>
      <c r="D634" s="1">
        <v>0.87</v>
      </c>
      <c r="E634" s="1">
        <v>-0.01</v>
      </c>
      <c r="F634" s="1">
        <v>0.64</v>
      </c>
      <c r="G634" s="1">
        <v>5.67</v>
      </c>
      <c r="H634" s="1">
        <v>0.65</v>
      </c>
      <c r="I634" s="1">
        <v>27.12</v>
      </c>
      <c r="J634" s="1">
        <v>0</v>
      </c>
      <c r="K634" s="1">
        <v>-0.06</v>
      </c>
      <c r="L634" s="1">
        <v>10.27</v>
      </c>
      <c r="N634" s="1">
        <v>0.13</v>
      </c>
      <c r="P634" s="1">
        <v>96.25</v>
      </c>
      <c r="Q634" s="1">
        <v>0.05</v>
      </c>
      <c r="R634" s="1">
        <v>96.19</v>
      </c>
      <c r="AE634" s="1" t="s">
        <v>1320</v>
      </c>
    </row>
    <row r="635" spans="1:31" x14ac:dyDescent="0.3">
      <c r="A635" s="1" t="s">
        <v>1321</v>
      </c>
      <c r="B635" s="1">
        <v>50.48</v>
      </c>
      <c r="C635" s="1">
        <v>0.13</v>
      </c>
      <c r="D635" s="1">
        <v>0.9</v>
      </c>
      <c r="E635" s="1">
        <v>-0.01</v>
      </c>
      <c r="F635" s="1">
        <v>3.33</v>
      </c>
      <c r="G635" s="1">
        <v>16.57</v>
      </c>
      <c r="H635" s="1">
        <v>1.57</v>
      </c>
      <c r="I635" s="1">
        <v>23.06</v>
      </c>
      <c r="J635" s="1">
        <v>0.04</v>
      </c>
      <c r="K635" s="1">
        <v>-0.05</v>
      </c>
      <c r="L635" s="1">
        <v>3.77</v>
      </c>
      <c r="N635" s="1">
        <v>0.1</v>
      </c>
      <c r="P635" s="1">
        <v>99.95</v>
      </c>
      <c r="Q635" s="1">
        <v>0.04</v>
      </c>
      <c r="R635" s="1">
        <v>99.91</v>
      </c>
      <c r="AE635" s="1" t="s">
        <v>1322</v>
      </c>
    </row>
    <row r="636" spans="1:31" x14ac:dyDescent="0.3">
      <c r="A636" s="1" t="s">
        <v>1323</v>
      </c>
      <c r="B636" s="1">
        <v>49.72</v>
      </c>
      <c r="C636" s="1">
        <v>0.2</v>
      </c>
      <c r="D636" s="1">
        <v>1.07</v>
      </c>
      <c r="E636" s="1">
        <v>-0.01</v>
      </c>
      <c r="F636" s="1">
        <v>5.59</v>
      </c>
      <c r="G636" s="1">
        <v>20.65</v>
      </c>
      <c r="H636" s="1">
        <v>1.38</v>
      </c>
      <c r="I636" s="1">
        <v>20.18</v>
      </c>
      <c r="J636" s="1">
        <v>0.02</v>
      </c>
      <c r="K636" s="1">
        <v>-0.02</v>
      </c>
      <c r="L636" s="1">
        <v>1.1100000000000001</v>
      </c>
      <c r="N636" s="1">
        <v>0.05</v>
      </c>
      <c r="P636" s="1">
        <v>99.98</v>
      </c>
      <c r="Q636" s="1">
        <v>0.02</v>
      </c>
      <c r="R636" s="1">
        <v>99.96</v>
      </c>
      <c r="AE636" s="1" t="s">
        <v>1324</v>
      </c>
    </row>
    <row r="637" spans="1:31" x14ac:dyDescent="0.3">
      <c r="A637" s="1" t="s">
        <v>1325</v>
      </c>
      <c r="B637" s="1">
        <v>49.98</v>
      </c>
      <c r="C637" s="1">
        <v>0.18</v>
      </c>
      <c r="D637" s="1">
        <v>1.2</v>
      </c>
      <c r="E637" s="1">
        <v>0</v>
      </c>
      <c r="F637" s="1">
        <v>5.56</v>
      </c>
      <c r="G637" s="1">
        <v>20.29</v>
      </c>
      <c r="H637" s="1">
        <v>1.44</v>
      </c>
      <c r="I637" s="1">
        <v>20.62</v>
      </c>
      <c r="J637" s="1">
        <v>-0.02</v>
      </c>
      <c r="K637" s="1">
        <v>-0.03</v>
      </c>
      <c r="L637" s="1">
        <v>1.25</v>
      </c>
      <c r="N637" s="1">
        <v>0.06</v>
      </c>
      <c r="P637" s="1">
        <v>100.58</v>
      </c>
      <c r="Q637" s="1">
        <v>0.02</v>
      </c>
      <c r="R637" s="1">
        <v>100.56</v>
      </c>
      <c r="AE637" s="1" t="s">
        <v>1326</v>
      </c>
    </row>
    <row r="638" spans="1:31" x14ac:dyDescent="0.3">
      <c r="A638" s="1" t="s">
        <v>1327</v>
      </c>
      <c r="B638" s="1">
        <v>50</v>
      </c>
      <c r="C638" s="1">
        <v>0.17</v>
      </c>
      <c r="D638" s="1">
        <v>1.08</v>
      </c>
      <c r="E638" s="1">
        <v>0</v>
      </c>
      <c r="F638" s="1">
        <v>5.77</v>
      </c>
      <c r="G638" s="1">
        <v>20.350000000000001</v>
      </c>
      <c r="H638" s="1">
        <v>1.38</v>
      </c>
      <c r="I638" s="1">
        <v>20.190000000000001</v>
      </c>
      <c r="J638" s="1">
        <v>-0.03</v>
      </c>
      <c r="K638" s="1">
        <v>-0.02</v>
      </c>
      <c r="L638" s="1">
        <v>1.1499999999999999</v>
      </c>
      <c r="N638" s="1">
        <v>0.05</v>
      </c>
      <c r="P638" s="1">
        <v>100.13</v>
      </c>
      <c r="Q638" s="1">
        <v>0.02</v>
      </c>
      <c r="R638" s="1">
        <v>100.11</v>
      </c>
      <c r="AE638" s="1" t="s">
        <v>1328</v>
      </c>
    </row>
    <row r="639" spans="1:31" x14ac:dyDescent="0.3">
      <c r="A639" s="1" t="s">
        <v>1329</v>
      </c>
      <c r="B639" s="1">
        <v>56.84</v>
      </c>
      <c r="C639" s="1">
        <v>0.04</v>
      </c>
      <c r="D639" s="1">
        <v>0.14000000000000001</v>
      </c>
      <c r="E639" s="1">
        <v>-0.17</v>
      </c>
      <c r="F639" s="1">
        <v>-0.02</v>
      </c>
      <c r="G639" s="1">
        <v>7.49</v>
      </c>
      <c r="H639" s="1">
        <v>3.12</v>
      </c>
      <c r="I639" s="1">
        <v>5.82</v>
      </c>
      <c r="J639" s="1">
        <v>0.04</v>
      </c>
      <c r="K639" s="1">
        <v>-0.03</v>
      </c>
      <c r="L639" s="1">
        <v>5.46</v>
      </c>
      <c r="N639" s="1">
        <v>0.06</v>
      </c>
      <c r="P639" s="1">
        <v>79.010000000000005</v>
      </c>
      <c r="Q639" s="1">
        <v>0.03</v>
      </c>
      <c r="R639" s="1">
        <v>78.989999999999995</v>
      </c>
      <c r="AE639" s="1" t="s">
        <v>1330</v>
      </c>
    </row>
    <row r="640" spans="1:31" x14ac:dyDescent="0.3">
      <c r="A640" s="1" t="s">
        <v>1331</v>
      </c>
      <c r="B640" s="1">
        <v>58.53</v>
      </c>
      <c r="C640" s="1">
        <v>0.09</v>
      </c>
      <c r="D640" s="1">
        <v>0.6</v>
      </c>
      <c r="E640" s="1">
        <v>-0.01</v>
      </c>
      <c r="F640" s="1">
        <v>0.34</v>
      </c>
      <c r="G640" s="1">
        <v>4.55</v>
      </c>
      <c r="H640" s="1">
        <v>0.67</v>
      </c>
      <c r="I640" s="1">
        <v>30.87</v>
      </c>
      <c r="J640" s="1">
        <v>0.04</v>
      </c>
      <c r="K640" s="1">
        <v>-0.06</v>
      </c>
      <c r="L640" s="1">
        <v>12.32</v>
      </c>
      <c r="N640" s="1">
        <v>0.12</v>
      </c>
      <c r="P640" s="1">
        <v>108.14</v>
      </c>
      <c r="Q640" s="1">
        <v>0.05</v>
      </c>
      <c r="R640" s="1">
        <v>108.08</v>
      </c>
      <c r="AE640" s="1" t="s">
        <v>1332</v>
      </c>
    </row>
    <row r="641" spans="1:31" x14ac:dyDescent="0.3">
      <c r="A641" s="1" t="s">
        <v>1333</v>
      </c>
      <c r="B641" s="1">
        <v>51.33</v>
      </c>
      <c r="C641" s="1">
        <v>0.23</v>
      </c>
      <c r="D641" s="1">
        <v>0.64</v>
      </c>
      <c r="E641" s="1">
        <v>0</v>
      </c>
      <c r="F641" s="1">
        <v>0.41</v>
      </c>
      <c r="G641" s="1">
        <v>4.17</v>
      </c>
      <c r="H641" s="1">
        <v>0.56000000000000005</v>
      </c>
      <c r="I641" s="1">
        <v>28.13</v>
      </c>
      <c r="J641" s="1">
        <v>-0.03</v>
      </c>
      <c r="K641" s="1">
        <v>-0.05</v>
      </c>
      <c r="L641" s="1">
        <v>10.92</v>
      </c>
      <c r="N641" s="1">
        <v>0.11</v>
      </c>
      <c r="P641" s="1">
        <v>96.52</v>
      </c>
      <c r="Q641" s="1">
        <v>0.04</v>
      </c>
      <c r="R641" s="1">
        <v>96.48</v>
      </c>
      <c r="AE641" s="1" t="s">
        <v>1334</v>
      </c>
    </row>
    <row r="642" spans="1:31" x14ac:dyDescent="0.3">
      <c r="A642" s="1" t="s">
        <v>1335</v>
      </c>
      <c r="B642" s="1">
        <v>63.91</v>
      </c>
      <c r="C642" s="1">
        <v>0.13</v>
      </c>
      <c r="D642" s="1">
        <v>0.75</v>
      </c>
      <c r="E642" s="1">
        <v>0</v>
      </c>
      <c r="F642" s="1">
        <v>4.6900000000000004</v>
      </c>
      <c r="G642" s="1">
        <v>25.11</v>
      </c>
      <c r="H642" s="1">
        <v>2.31</v>
      </c>
      <c r="I642" s="1">
        <v>28.81</v>
      </c>
      <c r="J642" s="1">
        <v>0.1</v>
      </c>
      <c r="K642" s="1">
        <v>-0.04</v>
      </c>
      <c r="L642" s="1">
        <v>2.48</v>
      </c>
      <c r="N642" s="1">
        <v>0.08</v>
      </c>
      <c r="P642" s="1">
        <v>128.36000000000001</v>
      </c>
      <c r="Q642" s="1">
        <v>0.03</v>
      </c>
      <c r="R642" s="1">
        <v>128.33000000000001</v>
      </c>
      <c r="AE642" s="1" t="s">
        <v>1336</v>
      </c>
    </row>
    <row r="643" spans="1:31" x14ac:dyDescent="0.3">
      <c r="A643" s="1" t="s">
        <v>1337</v>
      </c>
      <c r="B643" s="1">
        <v>49.24</v>
      </c>
      <c r="C643" s="1">
        <v>0.19</v>
      </c>
      <c r="D643" s="1">
        <v>1.08</v>
      </c>
      <c r="E643" s="1">
        <v>0</v>
      </c>
      <c r="F643" s="1">
        <v>3.65</v>
      </c>
      <c r="G643" s="1">
        <v>18.329999999999998</v>
      </c>
      <c r="H643" s="1">
        <v>1.69</v>
      </c>
      <c r="I643" s="1">
        <v>22.23</v>
      </c>
      <c r="J643" s="1">
        <v>0.03</v>
      </c>
      <c r="K643" s="1">
        <v>-0.04</v>
      </c>
      <c r="L643" s="1">
        <v>2.41</v>
      </c>
      <c r="N643" s="1">
        <v>7.0000000000000007E-2</v>
      </c>
      <c r="P643" s="1">
        <v>98.94</v>
      </c>
      <c r="Q643" s="1">
        <v>0.03</v>
      </c>
      <c r="R643" s="1">
        <v>98.91</v>
      </c>
      <c r="AE643" s="1" t="s">
        <v>1338</v>
      </c>
    </row>
    <row r="644" spans="1:31" x14ac:dyDescent="0.3">
      <c r="A644" s="1" t="s">
        <v>1339</v>
      </c>
      <c r="B644" s="1">
        <v>52.3</v>
      </c>
      <c r="C644" s="1">
        <v>0.49</v>
      </c>
      <c r="D644" s="1">
        <v>0.82</v>
      </c>
      <c r="E644" s="1">
        <v>-0.01</v>
      </c>
      <c r="F644" s="1">
        <v>0.09</v>
      </c>
      <c r="G644" s="1">
        <v>2.2000000000000002</v>
      </c>
      <c r="H644" s="1">
        <v>0.47</v>
      </c>
      <c r="I644" s="1">
        <v>27.89</v>
      </c>
      <c r="J644" s="1">
        <v>-0.02</v>
      </c>
      <c r="K644" s="1">
        <v>-0.05</v>
      </c>
      <c r="L644" s="1">
        <v>12.32</v>
      </c>
      <c r="N644" s="1">
        <v>0.1</v>
      </c>
      <c r="P644" s="1">
        <v>96.67</v>
      </c>
      <c r="Q644" s="1">
        <v>0.04</v>
      </c>
      <c r="R644" s="1">
        <v>96.63</v>
      </c>
      <c r="AE644" s="1" t="s">
        <v>1340</v>
      </c>
    </row>
    <row r="645" spans="1:31" x14ac:dyDescent="0.3">
      <c r="A645" s="1" t="s">
        <v>1341</v>
      </c>
      <c r="B645" s="1">
        <v>50.64</v>
      </c>
      <c r="C645" s="1">
        <v>0.1</v>
      </c>
      <c r="D645" s="1">
        <v>0.66</v>
      </c>
      <c r="E645" s="1">
        <v>0</v>
      </c>
      <c r="F645" s="1">
        <v>4.54</v>
      </c>
      <c r="G645" s="1">
        <v>18.68</v>
      </c>
      <c r="H645" s="1">
        <v>1.57</v>
      </c>
      <c r="I645" s="1">
        <v>20.94</v>
      </c>
      <c r="J645" s="1">
        <v>0.01</v>
      </c>
      <c r="K645" s="1">
        <v>-0.05</v>
      </c>
      <c r="L645" s="1">
        <v>2.71</v>
      </c>
      <c r="N645" s="1">
        <v>0.11</v>
      </c>
      <c r="P645" s="1">
        <v>99.97</v>
      </c>
      <c r="Q645" s="1">
        <v>0.04</v>
      </c>
      <c r="R645" s="1">
        <v>99.93</v>
      </c>
      <c r="AE645" s="1" t="s">
        <v>1342</v>
      </c>
    </row>
    <row r="646" spans="1:31" x14ac:dyDescent="0.3">
      <c r="A646" s="1" t="s">
        <v>1343</v>
      </c>
      <c r="B646" s="1">
        <v>49.87</v>
      </c>
      <c r="C646" s="1">
        <v>0.13</v>
      </c>
      <c r="D646" s="1">
        <v>0.54</v>
      </c>
      <c r="E646" s="1">
        <v>-0.01</v>
      </c>
      <c r="F646" s="1">
        <v>2.81</v>
      </c>
      <c r="G646" s="1">
        <v>17.100000000000001</v>
      </c>
      <c r="H646" s="1">
        <v>1.66</v>
      </c>
      <c r="I646" s="1">
        <v>23.75</v>
      </c>
      <c r="J646" s="1">
        <v>-0.04</v>
      </c>
      <c r="K646" s="1">
        <v>-0.03</v>
      </c>
      <c r="L646" s="1">
        <v>3.15</v>
      </c>
      <c r="N646" s="1">
        <v>7.0000000000000007E-2</v>
      </c>
      <c r="P646" s="1">
        <v>99.08</v>
      </c>
      <c r="Q646" s="1">
        <v>0.03</v>
      </c>
      <c r="R646" s="1">
        <v>99.05</v>
      </c>
      <c r="AE646" s="1" t="s">
        <v>1344</v>
      </c>
    </row>
    <row r="647" spans="1:31" x14ac:dyDescent="0.3">
      <c r="A647" s="1" t="s">
        <v>1345</v>
      </c>
      <c r="B647" s="1">
        <v>49.75</v>
      </c>
      <c r="C647" s="1">
        <v>0.15</v>
      </c>
      <c r="D647" s="1">
        <v>0.98</v>
      </c>
      <c r="E647" s="1">
        <v>-0.01</v>
      </c>
      <c r="F647" s="1">
        <v>4.74</v>
      </c>
      <c r="G647" s="1">
        <v>19.510000000000002</v>
      </c>
      <c r="H647" s="1">
        <v>1.64</v>
      </c>
      <c r="I647" s="1">
        <v>20.92</v>
      </c>
      <c r="J647" s="1">
        <v>0.02</v>
      </c>
      <c r="K647" s="1">
        <v>-0.03</v>
      </c>
      <c r="L647" s="1">
        <v>1.81</v>
      </c>
      <c r="N647" s="1">
        <v>7.0000000000000007E-2</v>
      </c>
      <c r="P647" s="1">
        <v>99.6</v>
      </c>
      <c r="Q647" s="1">
        <v>0.03</v>
      </c>
      <c r="R647" s="1">
        <v>99.57</v>
      </c>
      <c r="AE647" s="1" t="s">
        <v>1346</v>
      </c>
    </row>
    <row r="648" spans="1:31" x14ac:dyDescent="0.3">
      <c r="A648" s="1" t="s">
        <v>1347</v>
      </c>
      <c r="B648" s="1">
        <v>49.93</v>
      </c>
      <c r="C648" s="1">
        <v>0.16</v>
      </c>
      <c r="D648" s="1">
        <v>0.71</v>
      </c>
      <c r="E648" s="1">
        <v>-0.03</v>
      </c>
      <c r="F648" s="1">
        <v>2.39</v>
      </c>
      <c r="G648" s="1">
        <v>15.5</v>
      </c>
      <c r="H648" s="1">
        <v>1.57</v>
      </c>
      <c r="I648" s="1">
        <v>24.43</v>
      </c>
      <c r="J648" s="1">
        <v>-0.02</v>
      </c>
      <c r="K648" s="1">
        <v>-0.04</v>
      </c>
      <c r="L648" s="1">
        <v>4.0599999999999996</v>
      </c>
      <c r="N648" s="1">
        <v>0.08</v>
      </c>
      <c r="P648" s="1">
        <v>98.83</v>
      </c>
      <c r="Q648" s="1">
        <v>0.03</v>
      </c>
      <c r="R648" s="1">
        <v>98.79</v>
      </c>
      <c r="AE648" s="1" t="s">
        <v>1348</v>
      </c>
    </row>
    <row r="649" spans="1:31" x14ac:dyDescent="0.3">
      <c r="A649" s="1" t="s">
        <v>1349</v>
      </c>
      <c r="B649" s="1">
        <v>51.16</v>
      </c>
      <c r="C649" s="1">
        <v>2.0099999999999998</v>
      </c>
      <c r="D649" s="1">
        <v>1.03</v>
      </c>
      <c r="E649" s="1">
        <v>0.01</v>
      </c>
      <c r="F649" s="1">
        <v>0.63</v>
      </c>
      <c r="G649" s="1">
        <v>1.75</v>
      </c>
      <c r="H649" s="1">
        <v>2.33</v>
      </c>
      <c r="I649" s="1">
        <v>23.93</v>
      </c>
      <c r="J649" s="1">
        <v>0.04</v>
      </c>
      <c r="K649" s="1">
        <v>-0.13</v>
      </c>
      <c r="L649" s="1">
        <v>11.1</v>
      </c>
      <c r="N649" s="1">
        <v>0.28000000000000003</v>
      </c>
      <c r="P649" s="1">
        <v>94.26</v>
      </c>
      <c r="Q649" s="1">
        <v>0.12</v>
      </c>
      <c r="R649" s="1">
        <v>94.15</v>
      </c>
      <c r="AE649" s="1" t="s">
        <v>1350</v>
      </c>
    </row>
    <row r="650" spans="1:31" x14ac:dyDescent="0.3">
      <c r="A650" s="1" t="s">
        <v>1351</v>
      </c>
      <c r="B650" s="1">
        <v>53.12</v>
      </c>
      <c r="C650" s="1">
        <v>0.89</v>
      </c>
      <c r="D650" s="1">
        <v>3.49</v>
      </c>
      <c r="E650" s="1">
        <v>-0.01</v>
      </c>
      <c r="F650" s="1">
        <v>0.65</v>
      </c>
      <c r="G650" s="1">
        <v>0.54</v>
      </c>
      <c r="H650" s="1">
        <v>2.4</v>
      </c>
      <c r="I650" s="1">
        <v>24.85</v>
      </c>
      <c r="J650" s="1">
        <v>0.04</v>
      </c>
      <c r="K650" s="1">
        <v>-0.18</v>
      </c>
      <c r="L650" s="1">
        <v>6.81</v>
      </c>
      <c r="N650" s="1">
        <v>0.38</v>
      </c>
      <c r="P650" s="1">
        <v>93.18</v>
      </c>
      <c r="Q650" s="1">
        <v>0.16</v>
      </c>
      <c r="R650" s="1">
        <v>93.02</v>
      </c>
      <c r="AE650" s="1" t="s">
        <v>1352</v>
      </c>
    </row>
    <row r="651" spans="1:31" x14ac:dyDescent="0.3">
      <c r="A651" s="1" t="s">
        <v>1353</v>
      </c>
      <c r="B651" s="1">
        <v>53.02</v>
      </c>
      <c r="C651" s="1">
        <v>2.21</v>
      </c>
      <c r="D651" s="1">
        <v>2.59</v>
      </c>
      <c r="E651" s="1">
        <v>0</v>
      </c>
      <c r="F651" s="1">
        <v>0.22</v>
      </c>
      <c r="G651" s="1">
        <v>2.04</v>
      </c>
      <c r="H651" s="1">
        <v>1.6</v>
      </c>
      <c r="I651" s="1">
        <v>20.99</v>
      </c>
      <c r="J651" s="1">
        <v>0.02</v>
      </c>
      <c r="K651" s="1">
        <v>-0.04</v>
      </c>
      <c r="L651" s="1">
        <v>11.44</v>
      </c>
      <c r="N651" s="1">
        <v>0.08</v>
      </c>
      <c r="P651" s="1">
        <v>94.22</v>
      </c>
      <c r="Q651" s="1">
        <v>0.04</v>
      </c>
      <c r="R651" s="1">
        <v>94.19</v>
      </c>
      <c r="AE651" s="1" t="s">
        <v>1354</v>
      </c>
    </row>
    <row r="652" spans="1:31" x14ac:dyDescent="0.3">
      <c r="A652" s="1" t="s">
        <v>1355</v>
      </c>
      <c r="B652" s="1">
        <v>49.91</v>
      </c>
      <c r="C652" s="1">
        <v>0.86</v>
      </c>
      <c r="D652" s="1">
        <v>1.1299999999999999</v>
      </c>
      <c r="E652" s="1">
        <v>0</v>
      </c>
      <c r="F652" s="1">
        <v>0.65</v>
      </c>
      <c r="G652" s="1">
        <v>0.55000000000000004</v>
      </c>
      <c r="H652" s="1">
        <v>2.99</v>
      </c>
      <c r="I652" s="1">
        <v>26.63</v>
      </c>
      <c r="J652" s="1">
        <v>0.01</v>
      </c>
      <c r="K652" s="1">
        <v>-0.15</v>
      </c>
      <c r="L652" s="1">
        <v>7.54</v>
      </c>
      <c r="N652" s="1">
        <v>0.33</v>
      </c>
      <c r="P652" s="1">
        <v>90.59</v>
      </c>
      <c r="Q652" s="1">
        <v>0.14000000000000001</v>
      </c>
      <c r="R652" s="1">
        <v>90.46</v>
      </c>
      <c r="AE652" s="1" t="s">
        <v>1356</v>
      </c>
    </row>
    <row r="653" spans="1:31" x14ac:dyDescent="0.3">
      <c r="A653" s="1" t="s">
        <v>1357</v>
      </c>
      <c r="B653" s="1">
        <v>48.06</v>
      </c>
      <c r="C653" s="1">
        <v>3.27</v>
      </c>
      <c r="D653" s="1">
        <v>1.64</v>
      </c>
      <c r="E653" s="1">
        <v>0</v>
      </c>
      <c r="F653" s="1">
        <v>1.34</v>
      </c>
      <c r="G653" s="1">
        <v>9.99</v>
      </c>
      <c r="H653" s="1">
        <v>2.1800000000000002</v>
      </c>
      <c r="I653" s="1">
        <v>22.75</v>
      </c>
      <c r="J653" s="1">
        <v>0.04</v>
      </c>
      <c r="K653" s="1">
        <v>-0.02</v>
      </c>
      <c r="L653" s="1">
        <v>7.34</v>
      </c>
      <c r="N653" s="1">
        <v>0.05</v>
      </c>
      <c r="P653" s="1">
        <v>96.66</v>
      </c>
      <c r="Q653" s="1">
        <v>0.02</v>
      </c>
      <c r="R653" s="1">
        <v>96.64</v>
      </c>
      <c r="AE653" s="1" t="s">
        <v>1358</v>
      </c>
    </row>
    <row r="654" spans="1:31" x14ac:dyDescent="0.3">
      <c r="A654" s="1" t="s">
        <v>1359</v>
      </c>
      <c r="B654" s="1">
        <v>52.84</v>
      </c>
      <c r="C654" s="1">
        <v>0.62</v>
      </c>
      <c r="D654" s="1">
        <v>16.12</v>
      </c>
      <c r="E654" s="1">
        <v>0</v>
      </c>
      <c r="F654" s="1">
        <v>7.01</v>
      </c>
      <c r="G654" s="1">
        <v>0.14000000000000001</v>
      </c>
      <c r="H654" s="1">
        <v>0.17</v>
      </c>
      <c r="I654" s="1">
        <v>3.86</v>
      </c>
      <c r="J654" s="1">
        <v>0.03</v>
      </c>
      <c r="K654" s="1">
        <v>-1.25</v>
      </c>
      <c r="L654" s="1">
        <v>5.04</v>
      </c>
      <c r="N654" s="1">
        <v>2.64</v>
      </c>
      <c r="P654" s="1">
        <v>88.47</v>
      </c>
      <c r="Q654" s="1">
        <v>1.1100000000000001</v>
      </c>
      <c r="R654" s="1">
        <v>87.36</v>
      </c>
      <c r="AE654" s="1" t="s">
        <v>1360</v>
      </c>
    </row>
    <row r="655" spans="1:31" x14ac:dyDescent="0.3">
      <c r="A655" s="1" t="s">
        <v>1361</v>
      </c>
      <c r="B655" s="1">
        <v>48.75</v>
      </c>
      <c r="C655" s="1">
        <v>3.26</v>
      </c>
      <c r="D655" s="1">
        <v>1.26</v>
      </c>
      <c r="E655" s="1">
        <v>0.01</v>
      </c>
      <c r="F655" s="1">
        <v>1.2</v>
      </c>
      <c r="G655" s="1">
        <v>9.85</v>
      </c>
      <c r="H655" s="1">
        <v>2.44</v>
      </c>
      <c r="I655" s="1">
        <v>22.96</v>
      </c>
      <c r="J655" s="1">
        <v>0.01</v>
      </c>
      <c r="K655" s="1">
        <v>-0.03</v>
      </c>
      <c r="L655" s="1">
        <v>7.51</v>
      </c>
      <c r="N655" s="1">
        <v>0.06</v>
      </c>
      <c r="P655" s="1">
        <v>97.31</v>
      </c>
      <c r="Q655" s="1">
        <v>0.02</v>
      </c>
      <c r="R655" s="1">
        <v>97.28</v>
      </c>
      <c r="AE655" s="1" t="s">
        <v>1362</v>
      </c>
    </row>
    <row r="656" spans="1:31" x14ac:dyDescent="0.3">
      <c r="A656" s="1" t="s">
        <v>1363</v>
      </c>
      <c r="B656" s="1">
        <v>55.74</v>
      </c>
      <c r="C656" s="1">
        <v>0.41</v>
      </c>
      <c r="D656" s="1">
        <v>11.06</v>
      </c>
      <c r="E656" s="1">
        <v>0</v>
      </c>
      <c r="F656" s="1">
        <v>0.1</v>
      </c>
      <c r="G656" s="1">
        <v>0.41</v>
      </c>
      <c r="H656" s="1">
        <v>0.47</v>
      </c>
      <c r="I656" s="1">
        <v>15.7</v>
      </c>
      <c r="J656" s="1">
        <v>0.01</v>
      </c>
      <c r="K656" s="1">
        <v>-0.05</v>
      </c>
      <c r="L656" s="1">
        <v>10.53</v>
      </c>
      <c r="N656" s="1">
        <v>0.1</v>
      </c>
      <c r="P656" s="1">
        <v>94.53</v>
      </c>
      <c r="Q656" s="1">
        <v>0.04</v>
      </c>
      <c r="R656" s="1">
        <v>94.49</v>
      </c>
      <c r="AE656" s="1" t="s">
        <v>1364</v>
      </c>
    </row>
    <row r="657" spans="1:31" x14ac:dyDescent="0.3">
      <c r="A657" s="1" t="s">
        <v>1365</v>
      </c>
      <c r="B657" s="1">
        <v>36.479999999999997</v>
      </c>
      <c r="C657" s="1">
        <v>3.69</v>
      </c>
      <c r="D657" s="1">
        <v>11.44</v>
      </c>
      <c r="E657" s="1">
        <v>-0.01</v>
      </c>
      <c r="F657" s="1">
        <v>5.57</v>
      </c>
      <c r="G657" s="1">
        <v>0.18</v>
      </c>
      <c r="H657" s="1">
        <v>1.99</v>
      </c>
      <c r="I657" s="1">
        <v>26.59</v>
      </c>
      <c r="J657" s="1">
        <v>0</v>
      </c>
      <c r="K657" s="1">
        <v>-0.44</v>
      </c>
      <c r="L657" s="1">
        <v>0.53</v>
      </c>
      <c r="N657" s="1">
        <v>0.92</v>
      </c>
      <c r="P657" s="1">
        <v>87.41</v>
      </c>
      <c r="Q657" s="1">
        <v>0.39</v>
      </c>
      <c r="R657" s="1">
        <v>87.02</v>
      </c>
      <c r="AE657" s="1" t="s">
        <v>1366</v>
      </c>
    </row>
    <row r="658" spans="1:31" x14ac:dyDescent="0.3">
      <c r="A658" s="1" t="s">
        <v>1367</v>
      </c>
      <c r="B658" s="1">
        <v>51.11</v>
      </c>
      <c r="C658" s="1">
        <v>3.25</v>
      </c>
      <c r="D658" s="1">
        <v>0.83</v>
      </c>
      <c r="E658" s="1">
        <v>0</v>
      </c>
      <c r="F658" s="1">
        <v>0.41</v>
      </c>
      <c r="G658" s="1">
        <v>3.85</v>
      </c>
      <c r="H658" s="1">
        <v>1.54</v>
      </c>
      <c r="I658" s="1">
        <v>23.37</v>
      </c>
      <c r="J658" s="1">
        <v>0.02</v>
      </c>
      <c r="K658" s="1">
        <v>-0.04</v>
      </c>
      <c r="L658" s="1">
        <v>11.06</v>
      </c>
      <c r="N658" s="1">
        <v>0.08</v>
      </c>
      <c r="P658" s="1">
        <v>95.53</v>
      </c>
      <c r="Q658" s="1">
        <v>0.03</v>
      </c>
      <c r="R658" s="1">
        <v>95.49</v>
      </c>
      <c r="AE658" s="1" t="s">
        <v>1368</v>
      </c>
    </row>
    <row r="659" spans="1:31" x14ac:dyDescent="0.3">
      <c r="A659" s="1" t="s">
        <v>1369</v>
      </c>
      <c r="B659" s="1">
        <v>46.96</v>
      </c>
      <c r="C659" s="1">
        <v>2.21</v>
      </c>
      <c r="D659" s="1">
        <v>2.83</v>
      </c>
      <c r="E659" s="1">
        <v>0</v>
      </c>
      <c r="F659" s="1">
        <v>0.71</v>
      </c>
      <c r="G659" s="1">
        <v>0.9</v>
      </c>
      <c r="H659" s="1">
        <v>3.58</v>
      </c>
      <c r="I659" s="1">
        <v>28.47</v>
      </c>
      <c r="J659" s="1">
        <v>0.03</v>
      </c>
      <c r="K659" s="1">
        <v>-0.34</v>
      </c>
      <c r="L659" s="1">
        <v>8.86</v>
      </c>
      <c r="N659" s="1">
        <v>0.72</v>
      </c>
      <c r="P659" s="1">
        <v>95.26</v>
      </c>
      <c r="Q659" s="1">
        <v>0.3</v>
      </c>
      <c r="R659" s="1">
        <v>94.96</v>
      </c>
      <c r="AE659" s="1" t="s">
        <v>1370</v>
      </c>
    </row>
    <row r="660" spans="1:31" x14ac:dyDescent="0.3">
      <c r="A660" s="1" t="s">
        <v>1371</v>
      </c>
      <c r="B660" s="1">
        <v>52.79</v>
      </c>
      <c r="C660" s="1">
        <v>0.53</v>
      </c>
      <c r="D660" s="1">
        <v>15.14</v>
      </c>
      <c r="E660" s="1">
        <v>-0.01</v>
      </c>
      <c r="F660" s="1">
        <v>0.31</v>
      </c>
      <c r="G660" s="1">
        <v>0.43</v>
      </c>
      <c r="H660" s="1">
        <v>0.87</v>
      </c>
      <c r="I660" s="1">
        <v>14</v>
      </c>
      <c r="J660" s="1">
        <v>0</v>
      </c>
      <c r="K660" s="1">
        <v>-0.11</v>
      </c>
      <c r="L660" s="1">
        <v>6.66</v>
      </c>
      <c r="N660" s="1">
        <v>0.22</v>
      </c>
      <c r="P660" s="1">
        <v>90.95</v>
      </c>
      <c r="Q660" s="1">
        <v>0.09</v>
      </c>
      <c r="R660" s="1">
        <v>90.85</v>
      </c>
      <c r="AE660" s="1" t="s">
        <v>1372</v>
      </c>
    </row>
    <row r="661" spans="1:31" x14ac:dyDescent="0.3">
      <c r="A661" s="1" t="s">
        <v>1373</v>
      </c>
      <c r="B661" s="1">
        <v>63.68</v>
      </c>
      <c r="C661" s="1">
        <v>0.31</v>
      </c>
      <c r="D661" s="1">
        <v>17.39</v>
      </c>
      <c r="E661" s="1">
        <v>0</v>
      </c>
      <c r="F661" s="1">
        <v>0.09</v>
      </c>
      <c r="G661" s="1">
        <v>0.52</v>
      </c>
      <c r="H661" s="1">
        <v>0.48</v>
      </c>
      <c r="I661" s="1">
        <v>3.66</v>
      </c>
      <c r="J661" s="1">
        <v>0.04</v>
      </c>
      <c r="K661" s="1">
        <v>-0.02</v>
      </c>
      <c r="L661" s="1">
        <v>8.34</v>
      </c>
      <c r="N661" s="1">
        <v>0.04</v>
      </c>
      <c r="P661" s="1">
        <v>94.55</v>
      </c>
      <c r="Q661" s="1">
        <v>0.02</v>
      </c>
      <c r="R661" s="1">
        <v>94.53</v>
      </c>
      <c r="AE661" s="1" t="s">
        <v>1374</v>
      </c>
    </row>
    <row r="662" spans="1:31" x14ac:dyDescent="0.3">
      <c r="A662" s="1" t="s">
        <v>1375</v>
      </c>
      <c r="B662" s="1">
        <v>51.22</v>
      </c>
      <c r="C662" s="1">
        <v>3.19</v>
      </c>
      <c r="D662" s="1">
        <v>1.36</v>
      </c>
      <c r="E662" s="1">
        <v>0</v>
      </c>
      <c r="F662" s="1">
        <v>0.54</v>
      </c>
      <c r="G662" s="1">
        <v>4.22</v>
      </c>
      <c r="H662" s="1">
        <v>1.48</v>
      </c>
      <c r="I662" s="1">
        <v>23.62</v>
      </c>
      <c r="J662" s="1">
        <v>0.03</v>
      </c>
      <c r="K662" s="1">
        <v>-0.05</v>
      </c>
      <c r="L662" s="1">
        <v>10.48</v>
      </c>
      <c r="N662" s="1">
        <v>0.1</v>
      </c>
      <c r="P662" s="1">
        <v>96.22</v>
      </c>
      <c r="Q662" s="1">
        <v>0.04</v>
      </c>
      <c r="R662" s="1">
        <v>96.18</v>
      </c>
      <c r="AE662" s="1" t="s">
        <v>1376</v>
      </c>
    </row>
    <row r="663" spans="1:31" x14ac:dyDescent="0.3">
      <c r="A663" s="1" t="s">
        <v>1377</v>
      </c>
      <c r="B663" s="1">
        <v>52.13</v>
      </c>
      <c r="C663" s="1">
        <v>2.41</v>
      </c>
      <c r="D663" s="1">
        <v>2.81</v>
      </c>
      <c r="E663" s="1">
        <v>-0.01</v>
      </c>
      <c r="F663" s="1">
        <v>0.56999999999999995</v>
      </c>
      <c r="G663" s="1">
        <v>4.2</v>
      </c>
      <c r="H663" s="1">
        <v>1.51</v>
      </c>
      <c r="I663" s="1">
        <v>21.52</v>
      </c>
      <c r="J663" s="1">
        <v>0.01</v>
      </c>
      <c r="K663" s="1">
        <v>-0.04</v>
      </c>
      <c r="L663" s="1">
        <v>9.77</v>
      </c>
      <c r="N663" s="1">
        <v>0.08</v>
      </c>
      <c r="P663" s="1">
        <v>95.01</v>
      </c>
      <c r="Q663" s="1">
        <v>0.03</v>
      </c>
      <c r="R663" s="1">
        <v>94.98</v>
      </c>
      <c r="AE663" s="1" t="s">
        <v>1378</v>
      </c>
    </row>
    <row r="664" spans="1:31" x14ac:dyDescent="0.3">
      <c r="A664" s="1" t="s">
        <v>1379</v>
      </c>
      <c r="B664" s="1">
        <v>46.94</v>
      </c>
      <c r="C664" s="1">
        <v>0.56000000000000005</v>
      </c>
      <c r="D664" s="1">
        <v>2.39</v>
      </c>
      <c r="E664" s="1">
        <v>0</v>
      </c>
      <c r="F664" s="1">
        <v>0.02</v>
      </c>
      <c r="G664" s="1">
        <v>1.07</v>
      </c>
      <c r="H664" s="1">
        <v>2.42</v>
      </c>
      <c r="I664" s="1">
        <v>33.67</v>
      </c>
      <c r="J664" s="1">
        <v>0.03</v>
      </c>
      <c r="K664" s="1">
        <v>-0.26</v>
      </c>
      <c r="L664" s="1">
        <v>7.94</v>
      </c>
      <c r="N664" s="1">
        <v>0.54</v>
      </c>
      <c r="P664" s="1">
        <v>95.58</v>
      </c>
      <c r="Q664" s="1">
        <v>0.23</v>
      </c>
      <c r="R664" s="1">
        <v>95.36</v>
      </c>
      <c r="AE664" s="1" t="s">
        <v>1380</v>
      </c>
    </row>
    <row r="665" spans="1:31" x14ac:dyDescent="0.3">
      <c r="A665" s="1" t="s">
        <v>1381</v>
      </c>
      <c r="B665" s="1">
        <v>51.71</v>
      </c>
      <c r="C665" s="1">
        <v>0.46</v>
      </c>
      <c r="D665" s="1">
        <v>0.75</v>
      </c>
      <c r="E665" s="1">
        <v>0</v>
      </c>
      <c r="F665" s="1">
        <v>0.01</v>
      </c>
      <c r="G665" s="1">
        <v>2.4</v>
      </c>
      <c r="H665" s="1">
        <v>1.22</v>
      </c>
      <c r="I665" s="1">
        <v>24.99</v>
      </c>
      <c r="J665" s="1">
        <v>0.04</v>
      </c>
      <c r="K665" s="1">
        <v>-0.03</v>
      </c>
      <c r="L665" s="1">
        <v>12.04</v>
      </c>
      <c r="N665" s="1">
        <v>0.06</v>
      </c>
      <c r="P665" s="1">
        <v>93.68</v>
      </c>
      <c r="Q665" s="1">
        <v>0.02</v>
      </c>
      <c r="R665" s="1">
        <v>93.65</v>
      </c>
      <c r="AE665" s="1" t="s">
        <v>1382</v>
      </c>
    </row>
    <row r="666" spans="1:31" x14ac:dyDescent="0.3">
      <c r="A666" s="1" t="s">
        <v>1383</v>
      </c>
      <c r="B666" s="1">
        <v>52.63</v>
      </c>
      <c r="C666" s="1">
        <v>0.53</v>
      </c>
      <c r="D666" s="1">
        <v>1.65</v>
      </c>
      <c r="E666" s="1">
        <v>0</v>
      </c>
      <c r="F666" s="1">
        <v>0.01</v>
      </c>
      <c r="G666" s="1">
        <v>2.19</v>
      </c>
      <c r="H666" s="1">
        <v>0.89</v>
      </c>
      <c r="I666" s="1">
        <v>27.49</v>
      </c>
      <c r="J666" s="1">
        <v>7.0000000000000007E-2</v>
      </c>
      <c r="K666" s="1">
        <v>-0.05</v>
      </c>
      <c r="L666" s="1">
        <v>12.48</v>
      </c>
      <c r="N666" s="1">
        <v>0.1</v>
      </c>
      <c r="P666" s="1">
        <v>98.04</v>
      </c>
      <c r="Q666" s="1">
        <v>0.04</v>
      </c>
      <c r="R666" s="1">
        <v>98</v>
      </c>
      <c r="AE666" s="1" t="s">
        <v>1384</v>
      </c>
    </row>
    <row r="667" spans="1:31" x14ac:dyDescent="0.3">
      <c r="A667" s="1" t="s">
        <v>1385</v>
      </c>
      <c r="B667" s="1">
        <v>50.14</v>
      </c>
      <c r="C667" s="1">
        <v>0.4</v>
      </c>
      <c r="D667" s="1">
        <v>2.21</v>
      </c>
      <c r="E667" s="1">
        <v>-0.01</v>
      </c>
      <c r="F667" s="1">
        <v>0.26</v>
      </c>
      <c r="G667" s="1">
        <v>14.44</v>
      </c>
      <c r="H667" s="1">
        <v>2.25</v>
      </c>
      <c r="I667" s="1">
        <v>24.95</v>
      </c>
      <c r="J667" s="1">
        <v>0.03</v>
      </c>
      <c r="K667" s="1">
        <v>-0.03</v>
      </c>
      <c r="L667" s="1">
        <v>4.13</v>
      </c>
      <c r="N667" s="1">
        <v>0.06</v>
      </c>
      <c r="P667" s="1">
        <v>98.87</v>
      </c>
      <c r="Q667" s="1">
        <v>0.02</v>
      </c>
      <c r="R667" s="1">
        <v>98.85</v>
      </c>
      <c r="AE667" s="1" t="s">
        <v>1386</v>
      </c>
    </row>
    <row r="668" spans="1:31" x14ac:dyDescent="0.3">
      <c r="A668" s="1" t="s">
        <v>1387</v>
      </c>
      <c r="B668" s="1">
        <v>49.51</v>
      </c>
      <c r="C668" s="1">
        <v>0.24</v>
      </c>
      <c r="D668" s="1">
        <v>2.14</v>
      </c>
      <c r="E668" s="1">
        <v>0</v>
      </c>
      <c r="F668" s="1">
        <v>0.06</v>
      </c>
      <c r="G668" s="1">
        <v>1.1000000000000001</v>
      </c>
      <c r="H668" s="1">
        <v>4.01</v>
      </c>
      <c r="I668" s="1">
        <v>29.01</v>
      </c>
      <c r="J668" s="1">
        <v>-0.03</v>
      </c>
      <c r="K668" s="1">
        <v>-0.1</v>
      </c>
      <c r="L668" s="1">
        <v>6.9</v>
      </c>
      <c r="N668" s="1">
        <v>0.2</v>
      </c>
      <c r="P668" s="1">
        <v>93.19</v>
      </c>
      <c r="Q668" s="1">
        <v>0.08</v>
      </c>
      <c r="R668" s="1">
        <v>93.1</v>
      </c>
      <c r="AE668" s="1" t="s">
        <v>1388</v>
      </c>
    </row>
    <row r="669" spans="1:31" x14ac:dyDescent="0.3">
      <c r="A669" s="1" t="s">
        <v>1389</v>
      </c>
      <c r="B669" s="1">
        <v>49.41</v>
      </c>
      <c r="C669" s="1">
        <v>0.23</v>
      </c>
      <c r="D669" s="1">
        <v>1.3</v>
      </c>
      <c r="E669" s="1">
        <v>0</v>
      </c>
      <c r="F669" s="1">
        <v>7.0000000000000007E-2</v>
      </c>
      <c r="G669" s="1">
        <v>0.83</v>
      </c>
      <c r="H669" s="1">
        <v>3.86</v>
      </c>
      <c r="I669" s="1">
        <v>30.79</v>
      </c>
      <c r="J669" s="1">
        <v>0</v>
      </c>
      <c r="K669" s="1">
        <v>-0.09</v>
      </c>
      <c r="L669" s="1">
        <v>7.43</v>
      </c>
      <c r="N669" s="1">
        <v>0.18</v>
      </c>
      <c r="P669" s="1">
        <v>94.11</v>
      </c>
      <c r="Q669" s="1">
        <v>0.08</v>
      </c>
      <c r="R669" s="1">
        <v>94.04</v>
      </c>
      <c r="AE669" s="1" t="s">
        <v>1390</v>
      </c>
    </row>
    <row r="670" spans="1:31" x14ac:dyDescent="0.3">
      <c r="A670" s="1" t="s">
        <v>1391</v>
      </c>
      <c r="B670" s="1">
        <v>51.11</v>
      </c>
      <c r="C670" s="1">
        <v>0.25</v>
      </c>
      <c r="D670" s="1">
        <v>3.97</v>
      </c>
      <c r="E670" s="1">
        <v>0</v>
      </c>
      <c r="F670" s="1">
        <v>0.05</v>
      </c>
      <c r="G670" s="1">
        <v>0.45</v>
      </c>
      <c r="H670" s="1">
        <v>2.79</v>
      </c>
      <c r="I670" s="1">
        <v>26.43</v>
      </c>
      <c r="J670" s="1">
        <v>-0.01</v>
      </c>
      <c r="K670" s="1">
        <v>-0.11</v>
      </c>
      <c r="L670" s="1">
        <v>6.18</v>
      </c>
      <c r="N670" s="1">
        <v>0.23</v>
      </c>
      <c r="P670" s="1">
        <v>91.47</v>
      </c>
      <c r="Q670" s="1">
        <v>0.1</v>
      </c>
      <c r="R670" s="1">
        <v>91.37</v>
      </c>
      <c r="AE670" s="1" t="s">
        <v>1392</v>
      </c>
    </row>
    <row r="671" spans="1:31" x14ac:dyDescent="0.3">
      <c r="A671" s="1" t="s">
        <v>1393</v>
      </c>
      <c r="B671" s="1">
        <v>50.28</v>
      </c>
      <c r="C671" s="1">
        <v>0.28000000000000003</v>
      </c>
      <c r="D671" s="1">
        <v>1.8</v>
      </c>
      <c r="E671" s="1">
        <v>0</v>
      </c>
      <c r="F671" s="1">
        <v>0.14000000000000001</v>
      </c>
      <c r="G671" s="1">
        <v>9.3699999999999992</v>
      </c>
      <c r="H671" s="1">
        <v>1.48</v>
      </c>
      <c r="I671" s="1">
        <v>26.09</v>
      </c>
      <c r="J671" s="1">
        <v>0.02</v>
      </c>
      <c r="K671" s="1">
        <v>-0.03</v>
      </c>
      <c r="L671" s="1">
        <v>7.92</v>
      </c>
      <c r="N671" s="1">
        <v>0.06</v>
      </c>
      <c r="P671" s="1">
        <v>97.43</v>
      </c>
      <c r="Q671" s="1">
        <v>0.03</v>
      </c>
      <c r="R671" s="1">
        <v>97.4</v>
      </c>
      <c r="AE671" s="1" t="s">
        <v>1394</v>
      </c>
    </row>
    <row r="672" spans="1:31" x14ac:dyDescent="0.3">
      <c r="A672" s="1" t="s">
        <v>1395</v>
      </c>
      <c r="B672" s="1">
        <v>52.39</v>
      </c>
      <c r="C672" s="1">
        <v>0.61</v>
      </c>
      <c r="D672" s="1">
        <v>1.89</v>
      </c>
      <c r="E672" s="1">
        <v>0</v>
      </c>
      <c r="F672" s="1">
        <v>0.01</v>
      </c>
      <c r="G672" s="1">
        <v>2.17</v>
      </c>
      <c r="H672" s="1">
        <v>0.61</v>
      </c>
      <c r="I672" s="1">
        <v>27.85</v>
      </c>
      <c r="J672" s="1">
        <v>0.04</v>
      </c>
      <c r="K672" s="1">
        <v>-0.06</v>
      </c>
      <c r="L672" s="1">
        <v>12.34</v>
      </c>
      <c r="N672" s="1">
        <v>0.12</v>
      </c>
      <c r="P672" s="1">
        <v>98.05</v>
      </c>
      <c r="Q672" s="1">
        <v>0.05</v>
      </c>
      <c r="R672" s="1">
        <v>97.99</v>
      </c>
      <c r="AE672" s="1" t="s">
        <v>1396</v>
      </c>
    </row>
    <row r="673" spans="1:33" x14ac:dyDescent="0.3">
      <c r="A673" s="1" t="s">
        <v>1397</v>
      </c>
      <c r="B673" s="1">
        <v>53.81</v>
      </c>
      <c r="C673" s="1">
        <v>0.36</v>
      </c>
      <c r="D673" s="1">
        <v>2.7</v>
      </c>
      <c r="E673" s="1">
        <v>-0.01</v>
      </c>
      <c r="F673" s="1">
        <v>0.02</v>
      </c>
      <c r="G673" s="1">
        <v>1.71</v>
      </c>
      <c r="H673" s="1">
        <v>0.92</v>
      </c>
      <c r="I673" s="1">
        <v>24.76</v>
      </c>
      <c r="J673" s="1">
        <v>0.02</v>
      </c>
      <c r="K673" s="1">
        <v>-0.04</v>
      </c>
      <c r="L673" s="1">
        <v>11.63</v>
      </c>
      <c r="N673" s="1">
        <v>0.08</v>
      </c>
      <c r="P673" s="1">
        <v>96.01</v>
      </c>
      <c r="Q673" s="1">
        <v>0.03</v>
      </c>
      <c r="R673" s="1">
        <v>95.98</v>
      </c>
      <c r="AE673" s="1" t="s">
        <v>1398</v>
      </c>
    </row>
    <row r="674" spans="1:33" x14ac:dyDescent="0.3">
      <c r="A674" s="1" t="s">
        <v>1399</v>
      </c>
      <c r="B674" s="1">
        <v>51.35</v>
      </c>
      <c r="C674" s="1">
        <v>0.5</v>
      </c>
      <c r="D674" s="1">
        <v>1.52</v>
      </c>
      <c r="E674" s="1">
        <v>0</v>
      </c>
      <c r="F674" s="1">
        <v>0.02</v>
      </c>
      <c r="G674" s="1">
        <v>3.85</v>
      </c>
      <c r="H674" s="1">
        <v>1.1200000000000001</v>
      </c>
      <c r="I674" s="1">
        <v>26.56</v>
      </c>
      <c r="J674" s="1">
        <v>0.05</v>
      </c>
      <c r="K674" s="1">
        <v>-0.06</v>
      </c>
      <c r="L674" s="1">
        <v>11.04</v>
      </c>
      <c r="N674" s="1">
        <v>0.13</v>
      </c>
      <c r="P674" s="1">
        <v>96.15</v>
      </c>
      <c r="Q674" s="1">
        <v>0.05</v>
      </c>
      <c r="R674" s="1">
        <v>96.09</v>
      </c>
      <c r="AE674" s="1" t="s">
        <v>1400</v>
      </c>
    </row>
    <row r="675" spans="1:33" x14ac:dyDescent="0.3">
      <c r="A675" s="1" t="s">
        <v>1401</v>
      </c>
      <c r="B675" s="1">
        <v>51.89</v>
      </c>
      <c r="C675" s="1">
        <v>0.52</v>
      </c>
      <c r="D675" s="1">
        <v>1.1200000000000001</v>
      </c>
      <c r="E675" s="1">
        <v>0</v>
      </c>
      <c r="F675" s="1">
        <v>0.01</v>
      </c>
      <c r="G675" s="1">
        <v>3.16</v>
      </c>
      <c r="H675" s="1">
        <v>1.36</v>
      </c>
      <c r="I675" s="1">
        <v>26.25</v>
      </c>
      <c r="J675" s="1">
        <v>0.02</v>
      </c>
      <c r="K675" s="1">
        <v>-0.03</v>
      </c>
      <c r="L675" s="1">
        <v>11.47</v>
      </c>
      <c r="N675" s="1">
        <v>7.0000000000000007E-2</v>
      </c>
      <c r="P675" s="1">
        <v>95.87</v>
      </c>
      <c r="Q675" s="1">
        <v>0.03</v>
      </c>
      <c r="R675" s="1">
        <v>95.84</v>
      </c>
      <c r="AE675" s="1" t="s">
        <v>1402</v>
      </c>
    </row>
    <row r="676" spans="1:33" x14ac:dyDescent="0.3">
      <c r="A676" s="1" t="s">
        <v>1403</v>
      </c>
      <c r="B676" s="1">
        <v>50.4</v>
      </c>
      <c r="C676" s="1">
        <v>0.19</v>
      </c>
      <c r="D676" s="1">
        <v>0.76</v>
      </c>
      <c r="E676" s="1">
        <v>0</v>
      </c>
      <c r="F676" s="1">
        <v>7.0000000000000007E-2</v>
      </c>
      <c r="G676" s="1">
        <v>0.38</v>
      </c>
      <c r="H676" s="1">
        <v>2.4500000000000002</v>
      </c>
      <c r="I676" s="1">
        <v>32.11</v>
      </c>
      <c r="J676" s="1">
        <v>0.04</v>
      </c>
      <c r="K676" s="1">
        <v>-0.06</v>
      </c>
      <c r="L676" s="1">
        <v>6.69</v>
      </c>
      <c r="N676" s="1">
        <v>0.13</v>
      </c>
      <c r="P676" s="1">
        <v>93.21</v>
      </c>
      <c r="Q676" s="1">
        <v>0.05</v>
      </c>
      <c r="R676" s="1">
        <v>93.16</v>
      </c>
      <c r="AE676" s="1" t="s">
        <v>1404</v>
      </c>
    </row>
    <row r="677" spans="1:33" x14ac:dyDescent="0.3">
      <c r="A677" s="1" t="s">
        <v>1405</v>
      </c>
      <c r="B677" s="1">
        <v>52.05</v>
      </c>
      <c r="C677" s="1">
        <v>0.36</v>
      </c>
      <c r="D677" s="1">
        <v>1.2</v>
      </c>
      <c r="E677" s="1">
        <v>-0.01</v>
      </c>
      <c r="F677" s="1">
        <v>0.01</v>
      </c>
      <c r="G677" s="1">
        <v>3.53</v>
      </c>
      <c r="H677" s="1">
        <v>1.02</v>
      </c>
      <c r="I677" s="1">
        <v>25.77</v>
      </c>
      <c r="J677" s="1">
        <v>-0.02</v>
      </c>
      <c r="K677" s="1">
        <v>-0.06</v>
      </c>
      <c r="L677" s="1">
        <v>11.87</v>
      </c>
      <c r="N677" s="1">
        <v>0.13</v>
      </c>
      <c r="P677" s="1">
        <v>95.94</v>
      </c>
      <c r="Q677" s="1">
        <v>0.05</v>
      </c>
      <c r="R677" s="1">
        <v>95.88</v>
      </c>
      <c r="AE677" s="1" t="s">
        <v>1406</v>
      </c>
    </row>
    <row r="678" spans="1:33" x14ac:dyDescent="0.3">
      <c r="A678" s="1" t="s">
        <v>1407</v>
      </c>
      <c r="B678" s="1">
        <v>51.98</v>
      </c>
      <c r="C678" s="1">
        <v>0.18</v>
      </c>
      <c r="D678" s="1">
        <v>1.21</v>
      </c>
      <c r="E678" s="1">
        <v>0.01</v>
      </c>
      <c r="F678" s="1">
        <v>0.01</v>
      </c>
      <c r="G678" s="1">
        <v>4.6500000000000004</v>
      </c>
      <c r="H678" s="1">
        <v>1.2</v>
      </c>
      <c r="I678" s="1">
        <v>26.12</v>
      </c>
      <c r="J678" s="1">
        <v>0</v>
      </c>
      <c r="K678" s="1">
        <v>-0.04</v>
      </c>
      <c r="L678" s="1">
        <v>10.54</v>
      </c>
      <c r="N678" s="1">
        <v>0.08</v>
      </c>
      <c r="P678" s="1">
        <v>95.99</v>
      </c>
      <c r="Q678" s="1">
        <v>0.03</v>
      </c>
      <c r="R678" s="1">
        <v>95.95</v>
      </c>
      <c r="AE678" s="1" t="s">
        <v>1408</v>
      </c>
    </row>
    <row r="679" spans="1:33" x14ac:dyDescent="0.3">
      <c r="A679" s="1" t="s">
        <v>1409</v>
      </c>
      <c r="B679" s="1">
        <v>55.19</v>
      </c>
      <c r="C679" s="1">
        <v>0.01</v>
      </c>
      <c r="D679" s="1">
        <v>0.08</v>
      </c>
      <c r="E679" s="1">
        <v>0.02</v>
      </c>
      <c r="F679" s="1">
        <v>18.79</v>
      </c>
      <c r="G679" s="1">
        <v>25.47</v>
      </c>
      <c r="H679" s="1">
        <v>0.03</v>
      </c>
      <c r="I679" s="1">
        <v>0.11</v>
      </c>
      <c r="J679" s="1">
        <v>-0.04</v>
      </c>
      <c r="K679" s="1">
        <v>-0.01</v>
      </c>
      <c r="L679" s="1">
        <v>0.02</v>
      </c>
      <c r="N679" s="1">
        <v>0.01</v>
      </c>
      <c r="P679" s="1">
        <v>99.74</v>
      </c>
      <c r="Q679" s="1">
        <v>0</v>
      </c>
      <c r="R679" s="1">
        <v>99.73</v>
      </c>
      <c r="AE679" s="1" t="s">
        <v>1410</v>
      </c>
    </row>
    <row r="680" spans="1:33" x14ac:dyDescent="0.3">
      <c r="A680" s="1" t="s">
        <v>1411</v>
      </c>
      <c r="B680" s="1">
        <v>58.43</v>
      </c>
      <c r="C680" s="1">
        <v>0.02</v>
      </c>
      <c r="D680" s="1">
        <v>0.06</v>
      </c>
      <c r="E680" s="1">
        <v>0</v>
      </c>
      <c r="F680" s="1">
        <v>19.96</v>
      </c>
      <c r="G680" s="1">
        <v>27.02</v>
      </c>
      <c r="H680" s="1">
        <v>0.01</v>
      </c>
      <c r="I680" s="1">
        <v>0.12</v>
      </c>
      <c r="J680" s="1">
        <v>-0.01</v>
      </c>
      <c r="K680" s="1">
        <v>-0.01</v>
      </c>
      <c r="L680" s="1">
        <v>-0.03</v>
      </c>
      <c r="N680" s="1">
        <v>0.01</v>
      </c>
      <c r="P680" s="1">
        <v>105.64</v>
      </c>
      <c r="Q680" s="1">
        <v>0.01</v>
      </c>
      <c r="R680" s="1">
        <v>105.64</v>
      </c>
      <c r="AE680" s="1" t="s">
        <v>1412</v>
      </c>
    </row>
    <row r="681" spans="1:33" x14ac:dyDescent="0.3">
      <c r="A681" s="1" t="s">
        <v>1413</v>
      </c>
      <c r="B681" s="1">
        <v>45.25</v>
      </c>
      <c r="C681" s="1">
        <v>5.01</v>
      </c>
      <c r="D681" s="1">
        <v>17.86</v>
      </c>
      <c r="F681" s="1">
        <v>16.809999999999999</v>
      </c>
      <c r="G681" s="1">
        <v>14.51</v>
      </c>
      <c r="H681" s="1">
        <v>0.08</v>
      </c>
      <c r="I681" s="1">
        <v>10</v>
      </c>
      <c r="K681" s="1">
        <v>2.2000000000000002</v>
      </c>
      <c r="L681" s="1">
        <v>2.65</v>
      </c>
      <c r="M681" s="1">
        <v>1.53</v>
      </c>
      <c r="N681" s="1">
        <v>0.35</v>
      </c>
      <c r="O681" s="1">
        <v>0.02</v>
      </c>
      <c r="P681" s="1">
        <v>116.25</v>
      </c>
      <c r="Q681" s="1">
        <v>0.15</v>
      </c>
      <c r="R681" s="1">
        <v>116.1</v>
      </c>
      <c r="AE681" s="1" t="s">
        <v>1414</v>
      </c>
    </row>
    <row r="682" spans="1:33" x14ac:dyDescent="0.3">
      <c r="A682" s="1" t="s">
        <v>1415</v>
      </c>
      <c r="B682" s="1">
        <v>39.049999999999997</v>
      </c>
      <c r="C682" s="1">
        <v>4.29</v>
      </c>
      <c r="D682" s="1">
        <v>15.44</v>
      </c>
      <c r="F682" s="1">
        <v>14.19</v>
      </c>
      <c r="G682" s="1">
        <v>12.4</v>
      </c>
      <c r="H682" s="1">
        <v>0.09</v>
      </c>
      <c r="I682" s="1">
        <v>8.41</v>
      </c>
      <c r="K682" s="1">
        <v>1.89</v>
      </c>
      <c r="L682" s="1">
        <v>2.2799999999999998</v>
      </c>
      <c r="M682" s="1">
        <v>1.26</v>
      </c>
      <c r="N682" s="1">
        <v>0.28999999999999998</v>
      </c>
      <c r="O682" s="1">
        <v>0.02</v>
      </c>
      <c r="P682" s="1">
        <v>99.63</v>
      </c>
      <c r="Q682" s="1">
        <v>0.13</v>
      </c>
      <c r="R682" s="1">
        <v>99.5</v>
      </c>
      <c r="AE682" s="1" t="s">
        <v>1416</v>
      </c>
    </row>
    <row r="683" spans="1:33" x14ac:dyDescent="0.3">
      <c r="A683" s="1" t="s">
        <v>119</v>
      </c>
      <c r="B683" s="1">
        <v>40.28</v>
      </c>
      <c r="C683" s="1">
        <v>4.7699999999999996</v>
      </c>
      <c r="D683" s="1">
        <v>14.59</v>
      </c>
      <c r="F683" s="1">
        <v>13.11</v>
      </c>
      <c r="G683" s="1">
        <v>10.16</v>
      </c>
      <c r="H683" s="1">
        <v>0.09</v>
      </c>
      <c r="I683" s="1">
        <v>10.61</v>
      </c>
      <c r="K683" s="1">
        <v>1.91</v>
      </c>
      <c r="L683" s="1">
        <v>2.5299999999999998</v>
      </c>
      <c r="M683" s="1">
        <v>2.12</v>
      </c>
      <c r="N683" s="1">
        <v>0.27</v>
      </c>
      <c r="O683" s="1">
        <v>0.02</v>
      </c>
      <c r="P683" s="1">
        <v>100.46</v>
      </c>
      <c r="Q683" s="1">
        <v>0.12</v>
      </c>
      <c r="R683" s="1">
        <v>100.35</v>
      </c>
      <c r="AE683" s="1" t="s">
        <v>1417</v>
      </c>
    </row>
    <row r="684" spans="1:33" x14ac:dyDescent="0.3">
      <c r="A684" s="1" t="s">
        <v>121</v>
      </c>
      <c r="B684" s="1">
        <v>40.49</v>
      </c>
      <c r="C684" s="1">
        <v>4.8099999999999996</v>
      </c>
      <c r="D684" s="1">
        <v>14.68</v>
      </c>
      <c r="F684" s="1">
        <v>12.92</v>
      </c>
      <c r="G684" s="1">
        <v>10.11</v>
      </c>
      <c r="H684" s="1">
        <v>0.1</v>
      </c>
      <c r="I684" s="1">
        <v>10.71</v>
      </c>
      <c r="K684" s="1">
        <v>1.92</v>
      </c>
      <c r="L684" s="1">
        <v>2.59</v>
      </c>
      <c r="M684" s="1">
        <v>2.08</v>
      </c>
      <c r="N684" s="1">
        <v>0.25</v>
      </c>
      <c r="O684" s="1">
        <v>0.02</v>
      </c>
      <c r="P684" s="1">
        <v>100.67</v>
      </c>
      <c r="Q684" s="1">
        <v>0.11</v>
      </c>
      <c r="R684" s="1">
        <v>100.56</v>
      </c>
      <c r="AE684" s="1" t="s">
        <v>1418</v>
      </c>
    </row>
    <row r="686" spans="1:33" x14ac:dyDescent="0.3">
      <c r="A686"/>
      <c r="B686" t="s">
        <v>563</v>
      </c>
      <c r="C686" t="s">
        <v>1431</v>
      </c>
      <c r="D686" t="s">
        <v>0</v>
      </c>
      <c r="E686" t="s">
        <v>947</v>
      </c>
      <c r="F686" t="s">
        <v>1</v>
      </c>
      <c r="G686" t="s">
        <v>633</v>
      </c>
      <c r="H686" t="s">
        <v>634</v>
      </c>
      <c r="I686" t="s">
        <v>2</v>
      </c>
      <c r="J686" t="s">
        <v>461</v>
      </c>
      <c r="K686" t="s">
        <v>635</v>
      </c>
      <c r="L686" t="s">
        <v>636</v>
      </c>
      <c r="M686" t="s">
        <v>637</v>
      </c>
      <c r="N686" t="s">
        <v>638</v>
      </c>
      <c r="O686" t="s">
        <v>639</v>
      </c>
      <c r="P686" t="s">
        <v>640</v>
      </c>
      <c r="Q686" t="s">
        <v>3</v>
      </c>
      <c r="R686" t="s">
        <v>4</v>
      </c>
      <c r="S686" t="s">
        <v>5</v>
      </c>
      <c r="T686" t="s">
        <v>6</v>
      </c>
      <c r="U686" t="s">
        <v>7</v>
      </c>
      <c r="V686" t="s">
        <v>8</v>
      </c>
      <c r="W686" t="s">
        <v>9</v>
      </c>
      <c r="X686" t="s">
        <v>10</v>
      </c>
      <c r="Y686" t="s">
        <v>11</v>
      </c>
      <c r="Z686" t="s">
        <v>12</v>
      </c>
      <c r="AA686" t="s">
        <v>13</v>
      </c>
      <c r="AB686" t="s">
        <v>14</v>
      </c>
      <c r="AC686" t="s">
        <v>15</v>
      </c>
      <c r="AD686" t="s">
        <v>14</v>
      </c>
      <c r="AE686" t="s">
        <v>17</v>
      </c>
      <c r="AF686"/>
      <c r="AG686"/>
    </row>
    <row r="687" spans="1:33" x14ac:dyDescent="0.3">
      <c r="A687" t="s">
        <v>19</v>
      </c>
      <c r="B687"/>
      <c r="C687"/>
      <c r="D687">
        <v>39.18</v>
      </c>
      <c r="E687"/>
      <c r="F687">
        <v>4.1100000000000003</v>
      </c>
      <c r="G687"/>
      <c r="H687"/>
      <c r="I687">
        <v>15.97</v>
      </c>
      <c r="J687"/>
      <c r="K687"/>
      <c r="L687"/>
      <c r="M687"/>
      <c r="N687"/>
      <c r="O687"/>
      <c r="P687"/>
      <c r="Q687">
        <v>14.1</v>
      </c>
      <c r="R687">
        <v>12.66</v>
      </c>
      <c r="S687">
        <v>0.09</v>
      </c>
      <c r="T687">
        <v>8.4499999999999993</v>
      </c>
      <c r="U687"/>
      <c r="V687"/>
      <c r="W687">
        <v>1.9</v>
      </c>
      <c r="X687">
        <v>2.27</v>
      </c>
      <c r="Y687">
        <v>1.28</v>
      </c>
      <c r="Z687">
        <v>0.31</v>
      </c>
      <c r="AA687">
        <v>0.02</v>
      </c>
      <c r="AB687">
        <v>100.32</v>
      </c>
      <c r="AC687">
        <v>0.13</v>
      </c>
      <c r="AD687">
        <v>100.19</v>
      </c>
      <c r="AE687" t="s">
        <v>1432</v>
      </c>
      <c r="AF687"/>
      <c r="AG687"/>
    </row>
    <row r="688" spans="1:33" x14ac:dyDescent="0.3">
      <c r="A688" t="s">
        <v>21</v>
      </c>
      <c r="B688"/>
      <c r="C688"/>
      <c r="D688">
        <v>39.19</v>
      </c>
      <c r="E688"/>
      <c r="F688">
        <v>4.1500000000000004</v>
      </c>
      <c r="G688"/>
      <c r="H688"/>
      <c r="I688">
        <v>15.87</v>
      </c>
      <c r="J688"/>
      <c r="K688"/>
      <c r="L688"/>
      <c r="M688"/>
      <c r="N688"/>
      <c r="O688"/>
      <c r="P688"/>
      <c r="Q688">
        <v>14.05</v>
      </c>
      <c r="R688">
        <v>12.58</v>
      </c>
      <c r="S688">
        <v>0.12</v>
      </c>
      <c r="T688">
        <v>8.49</v>
      </c>
      <c r="U688"/>
      <c r="V688"/>
      <c r="W688">
        <v>1.91</v>
      </c>
      <c r="X688">
        <v>2.2000000000000002</v>
      </c>
      <c r="Y688">
        <v>1.29</v>
      </c>
      <c r="Z688">
        <v>0.28000000000000003</v>
      </c>
      <c r="AA688">
        <v>0.01</v>
      </c>
      <c r="AB688">
        <v>100.14</v>
      </c>
      <c r="AC688">
        <v>0.12</v>
      </c>
      <c r="AD688">
        <v>100.02</v>
      </c>
      <c r="AE688" t="s">
        <v>1433</v>
      </c>
      <c r="AF688"/>
      <c r="AG688"/>
    </row>
    <row r="689" spans="1:33" x14ac:dyDescent="0.3">
      <c r="A689" t="s">
        <v>23</v>
      </c>
      <c r="B689"/>
      <c r="C689"/>
      <c r="D689">
        <v>40.36</v>
      </c>
      <c r="E689"/>
      <c r="F689">
        <v>4.67</v>
      </c>
      <c r="G689"/>
      <c r="H689"/>
      <c r="I689">
        <v>14.83</v>
      </c>
      <c r="J689"/>
      <c r="K689"/>
      <c r="L689"/>
      <c r="M689"/>
      <c r="N689"/>
      <c r="O689"/>
      <c r="P689"/>
      <c r="Q689">
        <v>12.63</v>
      </c>
      <c r="R689">
        <v>10.46</v>
      </c>
      <c r="S689">
        <v>7.0000000000000007E-2</v>
      </c>
      <c r="T689">
        <v>10.82</v>
      </c>
      <c r="U689"/>
      <c r="V689"/>
      <c r="W689">
        <v>1.9</v>
      </c>
      <c r="X689">
        <v>2.59</v>
      </c>
      <c r="Y689">
        <v>2.06</v>
      </c>
      <c r="Z689">
        <v>0.28000000000000003</v>
      </c>
      <c r="AA689">
        <v>0.02</v>
      </c>
      <c r="AB689">
        <v>100.69</v>
      </c>
      <c r="AC689">
        <v>0.12</v>
      </c>
      <c r="AD689">
        <v>100.56</v>
      </c>
      <c r="AE689" t="s">
        <v>1434</v>
      </c>
      <c r="AF689"/>
      <c r="AG689"/>
    </row>
    <row r="690" spans="1:33" x14ac:dyDescent="0.3">
      <c r="A690" t="s">
        <v>25</v>
      </c>
      <c r="B690"/>
      <c r="C690"/>
      <c r="D690">
        <v>40.630000000000003</v>
      </c>
      <c r="E690"/>
      <c r="F690">
        <v>4.63</v>
      </c>
      <c r="G690"/>
      <c r="H690"/>
      <c r="I690">
        <v>14.87</v>
      </c>
      <c r="J690"/>
      <c r="K690"/>
      <c r="L690"/>
      <c r="M690"/>
      <c r="N690"/>
      <c r="O690"/>
      <c r="P690"/>
      <c r="Q690">
        <v>12.3</v>
      </c>
      <c r="R690">
        <v>10.39</v>
      </c>
      <c r="S690">
        <v>0.09</v>
      </c>
      <c r="T690">
        <v>10.75</v>
      </c>
      <c r="U690"/>
      <c r="V690"/>
      <c r="W690">
        <v>1.89</v>
      </c>
      <c r="X690">
        <v>2.64</v>
      </c>
      <c r="Y690">
        <v>2.06</v>
      </c>
      <c r="Z690">
        <v>0.31</v>
      </c>
      <c r="AA690">
        <v>0.02</v>
      </c>
      <c r="AB690">
        <v>100.57</v>
      </c>
      <c r="AC690">
        <v>0.13</v>
      </c>
      <c r="AD690">
        <v>100.44</v>
      </c>
      <c r="AE690" t="s">
        <v>1435</v>
      </c>
      <c r="AF690"/>
      <c r="AG690"/>
    </row>
    <row r="691" spans="1:33" x14ac:dyDescent="0.3">
      <c r="A691" t="s">
        <v>191</v>
      </c>
      <c r="B691"/>
      <c r="C691"/>
      <c r="D691">
        <v>64.58</v>
      </c>
      <c r="E691"/>
      <c r="F691"/>
      <c r="G691"/>
      <c r="H691"/>
      <c r="I691">
        <v>16.79</v>
      </c>
      <c r="J691"/>
      <c r="K691"/>
      <c r="L691"/>
      <c r="M691"/>
      <c r="N691"/>
      <c r="O691"/>
      <c r="P691"/>
      <c r="Q691"/>
      <c r="R691">
        <v>0</v>
      </c>
      <c r="S691"/>
      <c r="T691">
        <v>1.72</v>
      </c>
      <c r="U691">
        <v>0.03</v>
      </c>
      <c r="V691">
        <v>0.08</v>
      </c>
      <c r="W691">
        <v>0</v>
      </c>
      <c r="X691">
        <v>0.9</v>
      </c>
      <c r="Y691">
        <v>15.29</v>
      </c>
      <c r="Z691"/>
      <c r="AA691"/>
      <c r="AB691">
        <v>99.39</v>
      </c>
      <c r="AC691">
        <v>0</v>
      </c>
      <c r="AD691">
        <v>99.39</v>
      </c>
      <c r="AE691" t="s">
        <v>1436</v>
      </c>
      <c r="AF691"/>
      <c r="AG691"/>
    </row>
    <row r="692" spans="1:33" x14ac:dyDescent="0.3">
      <c r="A692" t="s">
        <v>193</v>
      </c>
      <c r="B692"/>
      <c r="C692"/>
      <c r="D692">
        <v>64.62</v>
      </c>
      <c r="E692"/>
      <c r="F692"/>
      <c r="G692"/>
      <c r="H692"/>
      <c r="I692">
        <v>16.850000000000001</v>
      </c>
      <c r="J692"/>
      <c r="K692"/>
      <c r="L692"/>
      <c r="M692"/>
      <c r="N692"/>
      <c r="O692"/>
      <c r="P692"/>
      <c r="Q692"/>
      <c r="R692">
        <v>0.01</v>
      </c>
      <c r="S692"/>
      <c r="T692">
        <v>1.8</v>
      </c>
      <c r="U692">
        <v>0.01</v>
      </c>
      <c r="V692">
        <v>0.05</v>
      </c>
      <c r="W692">
        <v>0</v>
      </c>
      <c r="X692">
        <v>0.94</v>
      </c>
      <c r="Y692">
        <v>15.22</v>
      </c>
      <c r="Z692"/>
      <c r="AA692"/>
      <c r="AB692">
        <v>99.5</v>
      </c>
      <c r="AC692">
        <v>0</v>
      </c>
      <c r="AD692">
        <v>99.5</v>
      </c>
      <c r="AE692" t="s">
        <v>1437</v>
      </c>
      <c r="AF692"/>
      <c r="AG692"/>
    </row>
    <row r="693" spans="1:33" x14ac:dyDescent="0.3">
      <c r="A693" t="s">
        <v>195</v>
      </c>
      <c r="B693"/>
      <c r="C693"/>
      <c r="D693">
        <v>68.400000000000006</v>
      </c>
      <c r="E693"/>
      <c r="F693"/>
      <c r="G693"/>
      <c r="H693"/>
      <c r="I693">
        <v>20.04</v>
      </c>
      <c r="J693"/>
      <c r="K693"/>
      <c r="L693"/>
      <c r="M693"/>
      <c r="N693"/>
      <c r="O693"/>
      <c r="P693"/>
      <c r="Q693"/>
      <c r="R693">
        <v>0.02</v>
      </c>
      <c r="S693"/>
      <c r="T693">
        <v>0.02</v>
      </c>
      <c r="U693">
        <v>0.01</v>
      </c>
      <c r="V693">
        <v>-0.01</v>
      </c>
      <c r="W693">
        <v>0</v>
      </c>
      <c r="X693">
        <v>11.85</v>
      </c>
      <c r="Y693">
        <v>0.01</v>
      </c>
      <c r="Z693"/>
      <c r="AA693"/>
      <c r="AB693">
        <v>100.35</v>
      </c>
      <c r="AC693">
        <v>0</v>
      </c>
      <c r="AD693">
        <v>100.35</v>
      </c>
      <c r="AE693" t="s">
        <v>1438</v>
      </c>
      <c r="AF693"/>
      <c r="AG693"/>
    </row>
    <row r="694" spans="1:33" x14ac:dyDescent="0.3">
      <c r="A694" t="s">
        <v>197</v>
      </c>
      <c r="B694"/>
      <c r="C694"/>
      <c r="D694">
        <v>68.34</v>
      </c>
      <c r="E694"/>
      <c r="F694"/>
      <c r="G694"/>
      <c r="H694"/>
      <c r="I694">
        <v>20.11</v>
      </c>
      <c r="J694"/>
      <c r="K694"/>
      <c r="L694"/>
      <c r="M694"/>
      <c r="N694"/>
      <c r="O694"/>
      <c r="P694"/>
      <c r="Q694"/>
      <c r="R694">
        <v>0.04</v>
      </c>
      <c r="S694"/>
      <c r="T694">
        <v>0</v>
      </c>
      <c r="U694">
        <v>0.04</v>
      </c>
      <c r="V694">
        <v>0.02</v>
      </c>
      <c r="W694">
        <v>0</v>
      </c>
      <c r="X694">
        <v>11.85</v>
      </c>
      <c r="Y694">
        <v>0.01</v>
      </c>
      <c r="Z694"/>
      <c r="AA694"/>
      <c r="AB694">
        <v>100.4</v>
      </c>
      <c r="AC694">
        <v>0</v>
      </c>
      <c r="AD694">
        <v>100.4</v>
      </c>
      <c r="AE694" t="s">
        <v>1439</v>
      </c>
      <c r="AF694"/>
      <c r="AG694"/>
    </row>
    <row r="695" spans="1:33" x14ac:dyDescent="0.3">
      <c r="A695" t="s">
        <v>1483</v>
      </c>
      <c r="B695"/>
      <c r="C695"/>
      <c r="D695">
        <v>55.21</v>
      </c>
      <c r="E695"/>
      <c r="F695"/>
      <c r="G695"/>
      <c r="H695"/>
      <c r="I695">
        <v>24.01</v>
      </c>
      <c r="J695"/>
      <c r="K695"/>
      <c r="L695"/>
      <c r="M695"/>
      <c r="N695"/>
      <c r="O695"/>
      <c r="P695"/>
      <c r="Q695"/>
      <c r="R695">
        <v>0.15</v>
      </c>
      <c r="S695"/>
      <c r="T695">
        <v>0.05</v>
      </c>
      <c r="U695">
        <v>-0.01</v>
      </c>
      <c r="V695">
        <v>0.01</v>
      </c>
      <c r="W695">
        <v>0</v>
      </c>
      <c r="X695">
        <v>13.49</v>
      </c>
      <c r="Y695">
        <v>0.11</v>
      </c>
      <c r="Z695"/>
      <c r="AA695"/>
      <c r="AB695">
        <v>93.03</v>
      </c>
      <c r="AC695">
        <v>0</v>
      </c>
      <c r="AD695">
        <v>93.03</v>
      </c>
      <c r="AE695" t="s">
        <v>1440</v>
      </c>
      <c r="AF695"/>
      <c r="AG695"/>
    </row>
    <row r="696" spans="1:33" x14ac:dyDescent="0.3">
      <c r="A696" t="s">
        <v>1484</v>
      </c>
      <c r="B696"/>
      <c r="C696"/>
      <c r="D696">
        <v>35.5</v>
      </c>
      <c r="E696"/>
      <c r="F696"/>
      <c r="G696"/>
      <c r="H696"/>
      <c r="I696">
        <v>14.37</v>
      </c>
      <c r="J696"/>
      <c r="K696"/>
      <c r="L696"/>
      <c r="M696"/>
      <c r="N696"/>
      <c r="O696"/>
      <c r="P696"/>
      <c r="Q696"/>
      <c r="R696">
        <v>19.57</v>
      </c>
      <c r="S696"/>
      <c r="T696">
        <v>0.14000000000000001</v>
      </c>
      <c r="U696">
        <v>0.11</v>
      </c>
      <c r="V696">
        <v>-0.04</v>
      </c>
      <c r="W696">
        <v>0</v>
      </c>
      <c r="X696">
        <v>8.27</v>
      </c>
      <c r="Y696">
        <v>0.11</v>
      </c>
      <c r="Z696"/>
      <c r="AA696"/>
      <c r="AB696">
        <v>78.06</v>
      </c>
      <c r="AC696">
        <v>0</v>
      </c>
      <c r="AD696">
        <v>78.06</v>
      </c>
      <c r="AE696" t="s">
        <v>1441</v>
      </c>
      <c r="AF696"/>
      <c r="AG696"/>
    </row>
    <row r="697" spans="1:33" x14ac:dyDescent="0.3">
      <c r="A697" t="s">
        <v>1485</v>
      </c>
      <c r="B697"/>
      <c r="C697"/>
      <c r="D697">
        <v>52.95</v>
      </c>
      <c r="E697"/>
      <c r="F697"/>
      <c r="G697">
        <v>12.61</v>
      </c>
      <c r="H697"/>
      <c r="I697"/>
      <c r="J697"/>
      <c r="K697">
        <v>-0.22</v>
      </c>
      <c r="L697">
        <v>0.21</v>
      </c>
      <c r="M697">
        <v>0.28999999999999998</v>
      </c>
      <c r="N697">
        <v>0.16</v>
      </c>
      <c r="O697">
        <v>0.02</v>
      </c>
      <c r="P697">
        <v>-0.6</v>
      </c>
      <c r="Q697"/>
      <c r="R697">
        <v>11.37</v>
      </c>
      <c r="S697"/>
      <c r="T697">
        <v>1.98</v>
      </c>
      <c r="U697"/>
      <c r="V697">
        <v>0</v>
      </c>
      <c r="W697">
        <v>0</v>
      </c>
      <c r="X697">
        <v>9.24</v>
      </c>
      <c r="Y697">
        <v>0.25</v>
      </c>
      <c r="Z697">
        <v>0.09</v>
      </c>
      <c r="AA697">
        <v>0.75</v>
      </c>
      <c r="AB697">
        <v>89.93</v>
      </c>
      <c r="AC697">
        <v>0</v>
      </c>
      <c r="AD697">
        <v>89.93</v>
      </c>
      <c r="AE697" t="s">
        <v>1442</v>
      </c>
      <c r="AF697"/>
      <c r="AG697"/>
    </row>
    <row r="698" spans="1:33" x14ac:dyDescent="0.3">
      <c r="A698" t="s">
        <v>1486</v>
      </c>
      <c r="B698"/>
      <c r="C698"/>
      <c r="D698">
        <v>54.14</v>
      </c>
      <c r="E698"/>
      <c r="F698"/>
      <c r="G698">
        <v>10.83</v>
      </c>
      <c r="H698"/>
      <c r="I698"/>
      <c r="J698"/>
      <c r="K698">
        <v>-0.2</v>
      </c>
      <c r="L698">
        <v>0.06</v>
      </c>
      <c r="M698">
        <v>0.13</v>
      </c>
      <c r="N698">
        <v>0.06</v>
      </c>
      <c r="O698">
        <v>-0.01</v>
      </c>
      <c r="P698">
        <v>-0.56000000000000005</v>
      </c>
      <c r="Q698"/>
      <c r="R698">
        <v>11.33</v>
      </c>
      <c r="S698"/>
      <c r="T698">
        <v>1.33</v>
      </c>
      <c r="U698"/>
      <c r="V698">
        <v>-0.13</v>
      </c>
      <c r="W698">
        <v>0</v>
      </c>
      <c r="X698">
        <v>5.68</v>
      </c>
      <c r="Y698">
        <v>0.55000000000000004</v>
      </c>
      <c r="Z698">
        <v>0.05</v>
      </c>
      <c r="AA698">
        <v>0.82</v>
      </c>
      <c r="AB698">
        <v>84.97</v>
      </c>
      <c r="AC698">
        <v>0</v>
      </c>
      <c r="AD698">
        <v>84.97</v>
      </c>
      <c r="AE698" t="s">
        <v>1443</v>
      </c>
      <c r="AF698"/>
      <c r="AG698"/>
    </row>
    <row r="699" spans="1:33" x14ac:dyDescent="0.3">
      <c r="A699" t="s">
        <v>1487</v>
      </c>
      <c r="B699"/>
      <c r="C699">
        <v>6.46</v>
      </c>
      <c r="D699">
        <v>42.37</v>
      </c>
      <c r="E699"/>
      <c r="F699"/>
      <c r="G699">
        <v>22.46</v>
      </c>
      <c r="H699">
        <v>0.02</v>
      </c>
      <c r="I699"/>
      <c r="J699"/>
      <c r="K699">
        <v>-0.46</v>
      </c>
      <c r="L699">
        <v>0.05</v>
      </c>
      <c r="M699">
        <v>-0.04</v>
      </c>
      <c r="N699"/>
      <c r="O699">
        <v>0.01</v>
      </c>
      <c r="P699">
        <v>0.06</v>
      </c>
      <c r="Q699"/>
      <c r="R699">
        <v>11.32</v>
      </c>
      <c r="S699">
        <v>0.4</v>
      </c>
      <c r="T699">
        <v>0.34</v>
      </c>
      <c r="U699"/>
      <c r="V699">
        <v>-0.11</v>
      </c>
      <c r="W699">
        <v>0</v>
      </c>
      <c r="X699">
        <v>1.43</v>
      </c>
      <c r="Y699">
        <v>0.4</v>
      </c>
      <c r="Z699">
        <v>0.12</v>
      </c>
      <c r="AA699"/>
      <c r="AB699">
        <v>85.46</v>
      </c>
      <c r="AC699">
        <v>0</v>
      </c>
      <c r="AD699">
        <v>85.46</v>
      </c>
      <c r="AE699" t="s">
        <v>1444</v>
      </c>
      <c r="AF699"/>
      <c r="AG699"/>
    </row>
    <row r="700" spans="1:33" x14ac:dyDescent="0.3">
      <c r="A700" t="s">
        <v>1488</v>
      </c>
      <c r="B700"/>
      <c r="C700">
        <v>5.35</v>
      </c>
      <c r="D700">
        <v>36.46</v>
      </c>
      <c r="E700"/>
      <c r="F700"/>
      <c r="G700">
        <v>19.489999999999998</v>
      </c>
      <c r="H700">
        <v>0.37</v>
      </c>
      <c r="I700"/>
      <c r="J700"/>
      <c r="K700">
        <v>-0.28999999999999998</v>
      </c>
      <c r="L700">
        <v>0.04</v>
      </c>
      <c r="M700">
        <v>0</v>
      </c>
      <c r="N700"/>
      <c r="O700">
        <v>0.03</v>
      </c>
      <c r="P700">
        <v>0.05</v>
      </c>
      <c r="Q700"/>
      <c r="R700">
        <v>15.45</v>
      </c>
      <c r="S700">
        <v>0.28999999999999998</v>
      </c>
      <c r="T700">
        <v>0.22</v>
      </c>
      <c r="U700"/>
      <c r="V700">
        <v>-0.18</v>
      </c>
      <c r="W700">
        <v>0</v>
      </c>
      <c r="X700">
        <v>1.43</v>
      </c>
      <c r="Y700">
        <v>0.35</v>
      </c>
      <c r="Z700">
        <v>2</v>
      </c>
      <c r="AA700"/>
      <c r="AB700">
        <v>81.53</v>
      </c>
      <c r="AC700">
        <v>0</v>
      </c>
      <c r="AD700">
        <v>81.53</v>
      </c>
      <c r="AE700" t="s">
        <v>1445</v>
      </c>
      <c r="AF700"/>
      <c r="AG700"/>
    </row>
    <row r="701" spans="1:33" x14ac:dyDescent="0.3">
      <c r="A701" t="s">
        <v>1489</v>
      </c>
      <c r="B701"/>
      <c r="C701"/>
      <c r="D701">
        <v>45.98</v>
      </c>
      <c r="E701"/>
      <c r="F701"/>
      <c r="G701"/>
      <c r="H701"/>
      <c r="I701">
        <v>5.9</v>
      </c>
      <c r="J701"/>
      <c r="K701"/>
      <c r="L701"/>
      <c r="M701"/>
      <c r="N701"/>
      <c r="O701"/>
      <c r="P701"/>
      <c r="Q701"/>
      <c r="R701">
        <v>35.6</v>
      </c>
      <c r="S701"/>
      <c r="T701">
        <v>0.95</v>
      </c>
      <c r="U701">
        <v>7.0000000000000007E-2</v>
      </c>
      <c r="V701">
        <v>0.01</v>
      </c>
      <c r="W701">
        <v>0</v>
      </c>
      <c r="X701">
        <v>0.38</v>
      </c>
      <c r="Y701">
        <v>0.36</v>
      </c>
      <c r="Z701"/>
      <c r="AA701"/>
      <c r="AB701">
        <v>89.25</v>
      </c>
      <c r="AC701">
        <v>0</v>
      </c>
      <c r="AD701">
        <v>89.25</v>
      </c>
      <c r="AE701" t="s">
        <v>1446</v>
      </c>
      <c r="AF701"/>
      <c r="AG701"/>
    </row>
    <row r="702" spans="1:33" x14ac:dyDescent="0.3">
      <c r="A702" t="s">
        <v>1490</v>
      </c>
      <c r="B702"/>
      <c r="C702"/>
      <c r="D702">
        <v>51.81</v>
      </c>
      <c r="E702"/>
      <c r="F702">
        <v>0.22</v>
      </c>
      <c r="G702"/>
      <c r="H702"/>
      <c r="I702">
        <v>1.93</v>
      </c>
      <c r="J702"/>
      <c r="K702"/>
      <c r="L702"/>
      <c r="M702"/>
      <c r="N702"/>
      <c r="O702"/>
      <c r="P702"/>
      <c r="Q702">
        <v>0.59</v>
      </c>
      <c r="R702">
        <v>1.1100000000000001</v>
      </c>
      <c r="S702">
        <v>0.75</v>
      </c>
      <c r="T702">
        <v>26.56</v>
      </c>
      <c r="U702"/>
      <c r="V702"/>
      <c r="W702">
        <v>1.83</v>
      </c>
      <c r="X702">
        <v>12.94</v>
      </c>
      <c r="Y702">
        <v>0.01</v>
      </c>
      <c r="Z702">
        <v>0.11</v>
      </c>
      <c r="AA702">
        <v>0</v>
      </c>
      <c r="AB702">
        <v>97.87</v>
      </c>
      <c r="AC702">
        <v>0.05</v>
      </c>
      <c r="AD702">
        <v>97.82</v>
      </c>
      <c r="AE702" t="s">
        <v>1447</v>
      </c>
      <c r="AF702"/>
      <c r="AG702"/>
    </row>
    <row r="703" spans="1:33" x14ac:dyDescent="0.3">
      <c r="A703" t="s">
        <v>1491</v>
      </c>
      <c r="B703">
        <v>0</v>
      </c>
      <c r="C703"/>
      <c r="D703">
        <v>50.34</v>
      </c>
      <c r="E703">
        <v>0.11</v>
      </c>
      <c r="F703">
        <v>-0.01</v>
      </c>
      <c r="G703"/>
      <c r="H703"/>
      <c r="I703">
        <v>23.69</v>
      </c>
      <c r="J703"/>
      <c r="K703"/>
      <c r="L703"/>
      <c r="M703"/>
      <c r="N703"/>
      <c r="O703"/>
      <c r="P703"/>
      <c r="Q703">
        <v>0.05</v>
      </c>
      <c r="R703">
        <v>1.62</v>
      </c>
      <c r="S703">
        <v>0.7</v>
      </c>
      <c r="T703">
        <v>1.1200000000000001</v>
      </c>
      <c r="U703"/>
      <c r="V703"/>
      <c r="W703">
        <v>0</v>
      </c>
      <c r="X703">
        <v>11.61</v>
      </c>
      <c r="Y703">
        <v>0.18</v>
      </c>
      <c r="Z703">
        <v>0.04</v>
      </c>
      <c r="AA703">
        <v>0</v>
      </c>
      <c r="AB703">
        <v>89.47</v>
      </c>
      <c r="AC703">
        <v>0</v>
      </c>
      <c r="AD703">
        <v>89.47</v>
      </c>
      <c r="AE703" t="s">
        <v>1448</v>
      </c>
      <c r="AF703"/>
      <c r="AG703"/>
    </row>
    <row r="704" spans="1:33" x14ac:dyDescent="0.3">
      <c r="A704" t="s">
        <v>1492</v>
      </c>
      <c r="B704"/>
      <c r="C704"/>
      <c r="D704">
        <v>51.6</v>
      </c>
      <c r="E704"/>
      <c r="F704"/>
      <c r="G704">
        <v>12.52</v>
      </c>
      <c r="H704"/>
      <c r="I704"/>
      <c r="J704"/>
      <c r="K704">
        <v>-0.27</v>
      </c>
      <c r="L704">
        <v>0.32</v>
      </c>
      <c r="M704">
        <v>0.27</v>
      </c>
      <c r="N704">
        <v>7.0000000000000007E-2</v>
      </c>
      <c r="O704">
        <v>0.03</v>
      </c>
      <c r="P704">
        <v>-0.71</v>
      </c>
      <c r="Q704"/>
      <c r="R704">
        <v>11.44</v>
      </c>
      <c r="S704"/>
      <c r="T704">
        <v>1.44</v>
      </c>
      <c r="U704"/>
      <c r="V704">
        <v>-0.02</v>
      </c>
      <c r="W704">
        <v>0</v>
      </c>
      <c r="X704">
        <v>8.68</v>
      </c>
      <c r="Y704">
        <v>0.28999999999999998</v>
      </c>
      <c r="Z704">
        <v>0.03</v>
      </c>
      <c r="AA704">
        <v>0.76</v>
      </c>
      <c r="AB704">
        <v>87.45</v>
      </c>
      <c r="AC704">
        <v>0</v>
      </c>
      <c r="AD704">
        <v>87.45</v>
      </c>
      <c r="AE704" t="s">
        <v>1449</v>
      </c>
      <c r="AF704"/>
      <c r="AG704"/>
    </row>
    <row r="705" spans="1:33" x14ac:dyDescent="0.3">
      <c r="A705" t="s">
        <v>1493</v>
      </c>
      <c r="B705"/>
      <c r="C705"/>
      <c r="D705">
        <v>47.44</v>
      </c>
      <c r="E705"/>
      <c r="F705"/>
      <c r="G705">
        <v>6.75</v>
      </c>
      <c r="H705"/>
      <c r="I705"/>
      <c r="J705"/>
      <c r="K705">
        <v>-0.16</v>
      </c>
      <c r="L705">
        <v>0.11</v>
      </c>
      <c r="M705">
        <v>-0.01</v>
      </c>
      <c r="N705">
        <v>0.03</v>
      </c>
      <c r="O705">
        <v>0.04</v>
      </c>
      <c r="P705">
        <v>-0.74</v>
      </c>
      <c r="Q705"/>
      <c r="R705">
        <v>9.19</v>
      </c>
      <c r="S705"/>
      <c r="T705">
        <v>1.67</v>
      </c>
      <c r="U705"/>
      <c r="V705">
        <v>-0.28999999999999998</v>
      </c>
      <c r="W705">
        <v>0</v>
      </c>
      <c r="X705">
        <v>5.1100000000000003</v>
      </c>
      <c r="Y705">
        <v>0.95</v>
      </c>
      <c r="Z705">
        <v>-0.04</v>
      </c>
      <c r="AA705">
        <v>0.78</v>
      </c>
      <c r="AB705">
        <v>72.069999999999993</v>
      </c>
      <c r="AC705">
        <v>0</v>
      </c>
      <c r="AD705">
        <v>72.069999999999993</v>
      </c>
      <c r="AE705" t="s">
        <v>1450</v>
      </c>
      <c r="AF705"/>
      <c r="AG705"/>
    </row>
    <row r="706" spans="1:33" x14ac:dyDescent="0.3">
      <c r="A706" t="s">
        <v>1494</v>
      </c>
      <c r="B706"/>
      <c r="C706"/>
      <c r="D706">
        <v>52.79</v>
      </c>
      <c r="E706"/>
      <c r="F706"/>
      <c r="G706">
        <v>12.67</v>
      </c>
      <c r="H706"/>
      <c r="I706"/>
      <c r="J706"/>
      <c r="K706">
        <v>-0.21</v>
      </c>
      <c r="L706">
        <v>0.16</v>
      </c>
      <c r="M706">
        <v>0.25</v>
      </c>
      <c r="N706">
        <v>0.04</v>
      </c>
      <c r="O706">
        <v>0.01</v>
      </c>
      <c r="P706">
        <v>-0.61</v>
      </c>
      <c r="Q706"/>
      <c r="R706">
        <v>11.51</v>
      </c>
      <c r="S706"/>
      <c r="T706">
        <v>1.7</v>
      </c>
      <c r="U706"/>
      <c r="V706">
        <v>-0.02</v>
      </c>
      <c r="W706">
        <v>0</v>
      </c>
      <c r="X706">
        <v>7.66</v>
      </c>
      <c r="Y706">
        <v>0.38</v>
      </c>
      <c r="Z706">
        <v>0.05</v>
      </c>
      <c r="AA706">
        <v>0.76</v>
      </c>
      <c r="AB706">
        <v>87.98</v>
      </c>
      <c r="AC706">
        <v>0</v>
      </c>
      <c r="AD706">
        <v>87.98</v>
      </c>
      <c r="AE706" t="s">
        <v>1451</v>
      </c>
      <c r="AF706"/>
      <c r="AG706"/>
    </row>
    <row r="707" spans="1:33" x14ac:dyDescent="0.3">
      <c r="A707" t="s">
        <v>1495</v>
      </c>
      <c r="B707"/>
      <c r="C707"/>
      <c r="D707">
        <v>53.11</v>
      </c>
      <c r="E707"/>
      <c r="F707"/>
      <c r="G707">
        <v>12.1</v>
      </c>
      <c r="H707"/>
      <c r="I707"/>
      <c r="J707"/>
      <c r="K707">
        <v>-0.22</v>
      </c>
      <c r="L707">
        <v>0.17</v>
      </c>
      <c r="M707">
        <v>0.19</v>
      </c>
      <c r="N707">
        <v>0.1</v>
      </c>
      <c r="O707">
        <v>0</v>
      </c>
      <c r="P707">
        <v>-0.61</v>
      </c>
      <c r="Q707"/>
      <c r="R707">
        <v>11.4</v>
      </c>
      <c r="S707"/>
      <c r="T707">
        <v>1.61</v>
      </c>
      <c r="U707"/>
      <c r="V707">
        <v>-0.06</v>
      </c>
      <c r="W707">
        <v>0</v>
      </c>
      <c r="X707">
        <v>7.54</v>
      </c>
      <c r="Y707">
        <v>0.42</v>
      </c>
      <c r="Z707">
        <v>0.03</v>
      </c>
      <c r="AA707">
        <v>0.79</v>
      </c>
      <c r="AB707">
        <v>87.45</v>
      </c>
      <c r="AC707">
        <v>0</v>
      </c>
      <c r="AD707">
        <v>87.45</v>
      </c>
      <c r="AE707" t="s">
        <v>1452</v>
      </c>
      <c r="AF707"/>
      <c r="AG707"/>
    </row>
    <row r="708" spans="1:33" x14ac:dyDescent="0.3">
      <c r="A708" t="s">
        <v>1496</v>
      </c>
      <c r="B708"/>
      <c r="C708"/>
      <c r="D708">
        <v>52.55</v>
      </c>
      <c r="E708"/>
      <c r="F708"/>
      <c r="G708">
        <v>12.38</v>
      </c>
      <c r="H708"/>
      <c r="I708"/>
      <c r="J708"/>
      <c r="K708">
        <v>-0.25</v>
      </c>
      <c r="L708">
        <v>0.22</v>
      </c>
      <c r="M708">
        <v>0.26</v>
      </c>
      <c r="N708">
        <v>0.11</v>
      </c>
      <c r="O708">
        <v>0.01</v>
      </c>
      <c r="P708">
        <v>-0.59</v>
      </c>
      <c r="Q708"/>
      <c r="R708">
        <v>11.53</v>
      </c>
      <c r="S708"/>
      <c r="T708">
        <v>1.72</v>
      </c>
      <c r="U708"/>
      <c r="V708">
        <v>-0.06</v>
      </c>
      <c r="W708">
        <v>0</v>
      </c>
      <c r="X708">
        <v>8.52</v>
      </c>
      <c r="Y708">
        <v>0.3</v>
      </c>
      <c r="Z708">
        <v>7.0000000000000007E-2</v>
      </c>
      <c r="AA708">
        <v>0.79</v>
      </c>
      <c r="AB708">
        <v>88.46</v>
      </c>
      <c r="AC708">
        <v>0</v>
      </c>
      <c r="AD708">
        <v>88.46</v>
      </c>
      <c r="AE708" t="s">
        <v>1453</v>
      </c>
      <c r="AF708"/>
      <c r="AG708"/>
    </row>
    <row r="709" spans="1:33" x14ac:dyDescent="0.3">
      <c r="A709" t="s">
        <v>1497</v>
      </c>
      <c r="B709"/>
      <c r="C709"/>
      <c r="D709">
        <v>57.27</v>
      </c>
      <c r="E709"/>
      <c r="F709"/>
      <c r="G709"/>
      <c r="H709"/>
      <c r="I709">
        <v>40.79</v>
      </c>
      <c r="J709"/>
      <c r="K709"/>
      <c r="L709"/>
      <c r="M709"/>
      <c r="N709"/>
      <c r="O709"/>
      <c r="P709"/>
      <c r="Q709"/>
      <c r="R709">
        <v>-0.01</v>
      </c>
      <c r="S709"/>
      <c r="T709">
        <v>0.99</v>
      </c>
      <c r="U709">
        <v>0.05</v>
      </c>
      <c r="V709">
        <v>-0.02</v>
      </c>
      <c r="W709">
        <v>0</v>
      </c>
      <c r="X709">
        <v>20.74</v>
      </c>
      <c r="Y709">
        <v>6.34</v>
      </c>
      <c r="Z709"/>
      <c r="AA709"/>
      <c r="AB709">
        <v>126.17</v>
      </c>
      <c r="AC709">
        <v>0</v>
      </c>
      <c r="AD709">
        <v>126.17</v>
      </c>
      <c r="AE709" t="s">
        <v>1454</v>
      </c>
      <c r="AF709"/>
      <c r="AG709"/>
    </row>
    <row r="710" spans="1:33" x14ac:dyDescent="0.3">
      <c r="A710" t="s">
        <v>1498</v>
      </c>
      <c r="B710"/>
      <c r="C710">
        <v>11.73</v>
      </c>
      <c r="D710">
        <v>38.159999999999997</v>
      </c>
      <c r="E710"/>
      <c r="F710"/>
      <c r="G710">
        <v>20.440000000000001</v>
      </c>
      <c r="H710">
        <v>0.28999999999999998</v>
      </c>
      <c r="I710"/>
      <c r="J710"/>
      <c r="K710">
        <v>-0.34</v>
      </c>
      <c r="L710">
        <v>0.05</v>
      </c>
      <c r="M710">
        <v>-0.05</v>
      </c>
      <c r="N710"/>
      <c r="O710">
        <v>0.02</v>
      </c>
      <c r="P710">
        <v>0.01</v>
      </c>
      <c r="Q710"/>
      <c r="R710">
        <v>12.24</v>
      </c>
      <c r="S710">
        <v>0.26</v>
      </c>
      <c r="T710">
        <v>0.22</v>
      </c>
      <c r="U710"/>
      <c r="V710">
        <v>-0.21</v>
      </c>
      <c r="W710">
        <v>0</v>
      </c>
      <c r="X710">
        <v>1.98</v>
      </c>
      <c r="Y710">
        <v>0.24</v>
      </c>
      <c r="Z710">
        <v>0.24</v>
      </c>
      <c r="AA710"/>
      <c r="AB710">
        <v>85.88</v>
      </c>
      <c r="AC710">
        <v>0</v>
      </c>
      <c r="AD710">
        <v>85.88</v>
      </c>
      <c r="AE710" t="s">
        <v>1455</v>
      </c>
      <c r="AF710"/>
      <c r="AG710"/>
    </row>
    <row r="711" spans="1:33" x14ac:dyDescent="0.3">
      <c r="A711" t="s">
        <v>1499</v>
      </c>
      <c r="B711"/>
      <c r="C711"/>
      <c r="D711">
        <v>52.25</v>
      </c>
      <c r="E711"/>
      <c r="F711"/>
      <c r="G711">
        <v>12.62</v>
      </c>
      <c r="H711"/>
      <c r="I711"/>
      <c r="J711"/>
      <c r="K711">
        <v>-0.31</v>
      </c>
      <c r="L711">
        <v>0.39</v>
      </c>
      <c r="M711">
        <v>0.47</v>
      </c>
      <c r="N711">
        <v>0.06</v>
      </c>
      <c r="O711">
        <v>0.04</v>
      </c>
      <c r="P711">
        <v>-0.78</v>
      </c>
      <c r="Q711"/>
      <c r="R711">
        <v>11.56</v>
      </c>
      <c r="S711"/>
      <c r="T711">
        <v>1.96</v>
      </c>
      <c r="U711"/>
      <c r="V711">
        <v>-0.01</v>
      </c>
      <c r="W711">
        <v>0</v>
      </c>
      <c r="X711">
        <v>9.48</v>
      </c>
      <c r="Y711">
        <v>0.45</v>
      </c>
      <c r="Z711">
        <v>0.12</v>
      </c>
      <c r="AA711">
        <v>0.74</v>
      </c>
      <c r="AB711">
        <v>90.15</v>
      </c>
      <c r="AC711">
        <v>0</v>
      </c>
      <c r="AD711">
        <v>90.15</v>
      </c>
      <c r="AE711" t="s">
        <v>1456</v>
      </c>
      <c r="AF711"/>
      <c r="AG711"/>
    </row>
    <row r="712" spans="1:33" x14ac:dyDescent="0.3">
      <c r="A712" t="s">
        <v>1500</v>
      </c>
      <c r="B712"/>
      <c r="C712"/>
      <c r="D712">
        <v>53.01</v>
      </c>
      <c r="E712"/>
      <c r="F712"/>
      <c r="G712">
        <v>12.78</v>
      </c>
      <c r="H712"/>
      <c r="I712"/>
      <c r="J712"/>
      <c r="K712">
        <v>-0.26</v>
      </c>
      <c r="L712">
        <v>0.22</v>
      </c>
      <c r="M712">
        <v>0.24</v>
      </c>
      <c r="N712">
        <v>0.04</v>
      </c>
      <c r="O712">
        <v>0.04</v>
      </c>
      <c r="P712">
        <v>-0.64</v>
      </c>
      <c r="Q712"/>
      <c r="R712">
        <v>11.42</v>
      </c>
      <c r="S712"/>
      <c r="T712">
        <v>2.12</v>
      </c>
      <c r="U712"/>
      <c r="V712">
        <v>-0.03</v>
      </c>
      <c r="W712">
        <v>0</v>
      </c>
      <c r="X712">
        <v>8.51</v>
      </c>
      <c r="Y712">
        <v>0.36</v>
      </c>
      <c r="Z712">
        <v>0.1</v>
      </c>
      <c r="AA712">
        <v>0.75</v>
      </c>
      <c r="AB712">
        <v>89.59</v>
      </c>
      <c r="AC712">
        <v>0</v>
      </c>
      <c r="AD712">
        <v>89.59</v>
      </c>
      <c r="AE712" t="s">
        <v>1457</v>
      </c>
      <c r="AF712"/>
      <c r="AG712"/>
    </row>
    <row r="713" spans="1:33" x14ac:dyDescent="0.3">
      <c r="A713" t="s">
        <v>1501</v>
      </c>
      <c r="B713"/>
      <c r="C713"/>
      <c r="D713">
        <v>52.67</v>
      </c>
      <c r="E713"/>
      <c r="F713"/>
      <c r="G713">
        <v>12.78</v>
      </c>
      <c r="H713"/>
      <c r="I713"/>
      <c r="J713"/>
      <c r="K713">
        <v>-0.28000000000000003</v>
      </c>
      <c r="L713">
        <v>0.2</v>
      </c>
      <c r="M713">
        <v>0.25</v>
      </c>
      <c r="N713">
        <v>0.1</v>
      </c>
      <c r="O713">
        <v>0.01</v>
      </c>
      <c r="P713">
        <v>-0.69</v>
      </c>
      <c r="Q713"/>
      <c r="R713">
        <v>11.39</v>
      </c>
      <c r="S713"/>
      <c r="T713">
        <v>1.88</v>
      </c>
      <c r="U713"/>
      <c r="V713">
        <v>-0.02</v>
      </c>
      <c r="W713">
        <v>0</v>
      </c>
      <c r="X713">
        <v>8.6</v>
      </c>
      <c r="Y713">
        <v>0.36</v>
      </c>
      <c r="Z713">
        <v>0.09</v>
      </c>
      <c r="AA713">
        <v>0.79</v>
      </c>
      <c r="AB713">
        <v>89.11</v>
      </c>
      <c r="AC713">
        <v>0</v>
      </c>
      <c r="AD713">
        <v>89.11</v>
      </c>
      <c r="AE713" t="s">
        <v>1458</v>
      </c>
      <c r="AF713"/>
      <c r="AG713"/>
    </row>
    <row r="714" spans="1:33" x14ac:dyDescent="0.3">
      <c r="A714" t="s">
        <v>1502</v>
      </c>
      <c r="B714"/>
      <c r="C714"/>
      <c r="D714">
        <v>52.34</v>
      </c>
      <c r="E714"/>
      <c r="F714"/>
      <c r="G714">
        <v>12.44</v>
      </c>
      <c r="H714"/>
      <c r="I714"/>
      <c r="J714"/>
      <c r="K714">
        <v>-0.28999999999999998</v>
      </c>
      <c r="L714">
        <v>0.19</v>
      </c>
      <c r="M714">
        <v>0.25</v>
      </c>
      <c r="N714">
        <v>0.12</v>
      </c>
      <c r="O714">
        <v>0.04</v>
      </c>
      <c r="P714">
        <v>-0.61</v>
      </c>
      <c r="Q714"/>
      <c r="R714">
        <v>11.31</v>
      </c>
      <c r="S714"/>
      <c r="T714">
        <v>2.31</v>
      </c>
      <c r="U714"/>
      <c r="V714">
        <v>0</v>
      </c>
      <c r="W714">
        <v>0</v>
      </c>
      <c r="X714">
        <v>9.07</v>
      </c>
      <c r="Y714">
        <v>0.36</v>
      </c>
      <c r="Z714">
        <v>0.11</v>
      </c>
      <c r="AA714">
        <v>0.79</v>
      </c>
      <c r="AB714">
        <v>89.32</v>
      </c>
      <c r="AC714">
        <v>0</v>
      </c>
      <c r="AD714">
        <v>89.32</v>
      </c>
      <c r="AE714" t="s">
        <v>1459</v>
      </c>
      <c r="AF714"/>
      <c r="AG714"/>
    </row>
    <row r="715" spans="1:33" x14ac:dyDescent="0.3">
      <c r="A715" t="s">
        <v>1503</v>
      </c>
      <c r="B715"/>
      <c r="C715"/>
      <c r="D715">
        <v>54.46</v>
      </c>
      <c r="E715"/>
      <c r="F715"/>
      <c r="G715">
        <v>12.72</v>
      </c>
      <c r="H715"/>
      <c r="I715"/>
      <c r="J715"/>
      <c r="K715">
        <v>-0.26</v>
      </c>
      <c r="L715">
        <v>0.19</v>
      </c>
      <c r="M715">
        <v>0.26</v>
      </c>
      <c r="N715">
        <v>0.12</v>
      </c>
      <c r="O715">
        <v>0.01</v>
      </c>
      <c r="P715">
        <v>-0.55000000000000004</v>
      </c>
      <c r="Q715"/>
      <c r="R715">
        <v>11.61</v>
      </c>
      <c r="S715"/>
      <c r="T715">
        <v>2.91</v>
      </c>
      <c r="U715"/>
      <c r="V715">
        <v>-0.01</v>
      </c>
      <c r="W715">
        <v>0</v>
      </c>
      <c r="X715">
        <v>10.73</v>
      </c>
      <c r="Y715">
        <v>0.36</v>
      </c>
      <c r="Z715">
        <v>0.09</v>
      </c>
      <c r="AA715">
        <v>0.77</v>
      </c>
      <c r="AB715">
        <v>94.23</v>
      </c>
      <c r="AC715">
        <v>0</v>
      </c>
      <c r="AD715">
        <v>94.23</v>
      </c>
      <c r="AE715" t="s">
        <v>1460</v>
      </c>
      <c r="AF715"/>
      <c r="AG715"/>
    </row>
    <row r="716" spans="1:33" x14ac:dyDescent="0.3">
      <c r="A716" t="s">
        <v>1504</v>
      </c>
      <c r="B716"/>
      <c r="C716"/>
      <c r="D716">
        <v>52.19</v>
      </c>
      <c r="E716"/>
      <c r="F716"/>
      <c r="G716">
        <v>12.57</v>
      </c>
      <c r="H716"/>
      <c r="I716"/>
      <c r="J716"/>
      <c r="K716">
        <v>-0.21</v>
      </c>
      <c r="L716">
        <v>0.19</v>
      </c>
      <c r="M716">
        <v>0.24</v>
      </c>
      <c r="N716">
        <v>0.09</v>
      </c>
      <c r="O716">
        <v>0</v>
      </c>
      <c r="P716">
        <v>-0.54</v>
      </c>
      <c r="Q716"/>
      <c r="R716">
        <v>11.13</v>
      </c>
      <c r="S716"/>
      <c r="T716">
        <v>2.27</v>
      </c>
      <c r="U716"/>
      <c r="V716">
        <v>-0.01</v>
      </c>
      <c r="W716">
        <v>0</v>
      </c>
      <c r="X716">
        <v>8.9700000000000006</v>
      </c>
      <c r="Y716">
        <v>0.38</v>
      </c>
      <c r="Z716">
        <v>0.1</v>
      </c>
      <c r="AA716">
        <v>0.76</v>
      </c>
      <c r="AB716">
        <v>88.9</v>
      </c>
      <c r="AC716">
        <v>0</v>
      </c>
      <c r="AD716">
        <v>88.9</v>
      </c>
      <c r="AE716" t="s">
        <v>1461</v>
      </c>
      <c r="AF716"/>
      <c r="AG716"/>
    </row>
    <row r="717" spans="1:33" x14ac:dyDescent="0.3">
      <c r="A717" t="s">
        <v>1505</v>
      </c>
      <c r="B717"/>
      <c r="C717"/>
      <c r="D717">
        <v>52.39</v>
      </c>
      <c r="E717"/>
      <c r="F717"/>
      <c r="G717">
        <v>12.27</v>
      </c>
      <c r="H717"/>
      <c r="I717"/>
      <c r="J717"/>
      <c r="K717">
        <v>-0.2</v>
      </c>
      <c r="L717">
        <v>0.22</v>
      </c>
      <c r="M717">
        <v>0.22</v>
      </c>
      <c r="N717">
        <v>0.12</v>
      </c>
      <c r="O717">
        <v>0</v>
      </c>
      <c r="P717">
        <v>-0.59</v>
      </c>
      <c r="Q717"/>
      <c r="R717">
        <v>11.18</v>
      </c>
      <c r="S717"/>
      <c r="T717">
        <v>2.14</v>
      </c>
      <c r="U717"/>
      <c r="V717">
        <v>-0.03</v>
      </c>
      <c r="W717">
        <v>0</v>
      </c>
      <c r="X717">
        <v>9.3800000000000008</v>
      </c>
      <c r="Y717">
        <v>0.36</v>
      </c>
      <c r="Z717">
        <v>0.14000000000000001</v>
      </c>
      <c r="AA717">
        <v>0.75</v>
      </c>
      <c r="AB717">
        <v>89.17</v>
      </c>
      <c r="AC717">
        <v>0</v>
      </c>
      <c r="AD717">
        <v>89.17</v>
      </c>
      <c r="AE717" t="s">
        <v>1462</v>
      </c>
      <c r="AF717"/>
      <c r="AG717"/>
    </row>
    <row r="718" spans="1:33" x14ac:dyDescent="0.3">
      <c r="A718" t="s">
        <v>1506</v>
      </c>
      <c r="B718"/>
      <c r="C718"/>
      <c r="D718">
        <v>55.71</v>
      </c>
      <c r="E718"/>
      <c r="F718"/>
      <c r="G718"/>
      <c r="H718"/>
      <c r="I718">
        <v>24.21</v>
      </c>
      <c r="J718"/>
      <c r="K718"/>
      <c r="L718"/>
      <c r="M718"/>
      <c r="N718"/>
      <c r="O718"/>
      <c r="P718"/>
      <c r="Q718"/>
      <c r="R718">
        <v>0.3</v>
      </c>
      <c r="S718"/>
      <c r="T718">
        <v>0.05</v>
      </c>
      <c r="U718">
        <v>0</v>
      </c>
      <c r="V718">
        <v>-0.01</v>
      </c>
      <c r="W718">
        <v>0</v>
      </c>
      <c r="X718">
        <v>12.95</v>
      </c>
      <c r="Y718">
        <v>0.08</v>
      </c>
      <c r="Z718"/>
      <c r="AA718"/>
      <c r="AB718">
        <v>93.31</v>
      </c>
      <c r="AC718">
        <v>0</v>
      </c>
      <c r="AD718">
        <v>93.31</v>
      </c>
      <c r="AE718" t="s">
        <v>1463</v>
      </c>
      <c r="AF718"/>
      <c r="AG718"/>
    </row>
    <row r="719" spans="1:33" x14ac:dyDescent="0.3">
      <c r="A719" t="s">
        <v>1507</v>
      </c>
      <c r="B719"/>
      <c r="C719"/>
      <c r="D719">
        <v>60.4</v>
      </c>
      <c r="E719"/>
      <c r="F719">
        <v>0.19</v>
      </c>
      <c r="G719"/>
      <c r="H719"/>
      <c r="I719">
        <v>0.06</v>
      </c>
      <c r="J719">
        <v>-0.03</v>
      </c>
      <c r="K719"/>
      <c r="L719"/>
      <c r="M719"/>
      <c r="N719"/>
      <c r="O719"/>
      <c r="P719"/>
      <c r="Q719">
        <v>-0.02</v>
      </c>
      <c r="R719">
        <v>10.91</v>
      </c>
      <c r="S719">
        <v>2.91</v>
      </c>
      <c r="T719">
        <v>2.2000000000000002</v>
      </c>
      <c r="U719">
        <v>-0.01</v>
      </c>
      <c r="V719"/>
      <c r="W719">
        <v>-0.04</v>
      </c>
      <c r="X719">
        <v>5.33</v>
      </c>
      <c r="Y719"/>
      <c r="Z719">
        <v>0.08</v>
      </c>
      <c r="AA719"/>
      <c r="AB719">
        <v>82.09</v>
      </c>
      <c r="AC719">
        <v>0.03</v>
      </c>
      <c r="AD719">
        <v>82.06</v>
      </c>
      <c r="AE719" t="s">
        <v>1464</v>
      </c>
      <c r="AF719"/>
      <c r="AG719"/>
    </row>
    <row r="720" spans="1:33" x14ac:dyDescent="0.3">
      <c r="A720" t="s">
        <v>1514</v>
      </c>
      <c r="B720">
        <v>0.01</v>
      </c>
      <c r="C720"/>
      <c r="D720">
        <v>53.53</v>
      </c>
      <c r="E720">
        <v>0</v>
      </c>
      <c r="F720">
        <v>0.01</v>
      </c>
      <c r="G720"/>
      <c r="H720"/>
      <c r="I720">
        <v>0.17</v>
      </c>
      <c r="J720"/>
      <c r="K720"/>
      <c r="L720"/>
      <c r="M720"/>
      <c r="N720"/>
      <c r="O720"/>
      <c r="P720"/>
      <c r="Q720">
        <v>-0.04</v>
      </c>
      <c r="R720">
        <v>33.89</v>
      </c>
      <c r="S720">
        <v>-0.01</v>
      </c>
      <c r="T720">
        <v>0.08</v>
      </c>
      <c r="U720"/>
      <c r="V720"/>
      <c r="W720">
        <v>0</v>
      </c>
      <c r="X720">
        <v>8.89</v>
      </c>
      <c r="Y720">
        <v>0.02</v>
      </c>
      <c r="Z720">
        <v>7.0000000000000007E-2</v>
      </c>
      <c r="AA720">
        <v>0</v>
      </c>
      <c r="AB720">
        <v>96.68</v>
      </c>
      <c r="AC720">
        <v>0</v>
      </c>
      <c r="AD720">
        <v>96.68</v>
      </c>
      <c r="AE720" t="s">
        <v>1465</v>
      </c>
      <c r="AF720"/>
      <c r="AG720"/>
    </row>
    <row r="721" spans="1:33" x14ac:dyDescent="0.3">
      <c r="A721" t="s">
        <v>1515</v>
      </c>
      <c r="B721">
        <v>0.01</v>
      </c>
      <c r="C721"/>
      <c r="D721">
        <v>52.13</v>
      </c>
      <c r="E721">
        <v>0.02</v>
      </c>
      <c r="F721">
        <v>0.03</v>
      </c>
      <c r="G721"/>
      <c r="H721"/>
      <c r="I721">
        <v>0.45</v>
      </c>
      <c r="J721"/>
      <c r="K721"/>
      <c r="L721"/>
      <c r="M721"/>
      <c r="N721"/>
      <c r="O721"/>
      <c r="P721"/>
      <c r="Q721">
        <v>0.02</v>
      </c>
      <c r="R721">
        <v>32.909999999999997</v>
      </c>
      <c r="S721">
        <v>0.02</v>
      </c>
      <c r="T721">
        <v>0.15</v>
      </c>
      <c r="U721"/>
      <c r="V721"/>
      <c r="W721">
        <v>0</v>
      </c>
      <c r="X721">
        <v>8.6199999999999992</v>
      </c>
      <c r="Y721">
        <v>0.01</v>
      </c>
      <c r="Z721">
        <v>7.0000000000000007E-2</v>
      </c>
      <c r="AA721">
        <v>0.01</v>
      </c>
      <c r="AB721">
        <v>94.44</v>
      </c>
      <c r="AC721">
        <v>0</v>
      </c>
      <c r="AD721">
        <v>94.44</v>
      </c>
      <c r="AE721" t="s">
        <v>1466</v>
      </c>
      <c r="AF721"/>
      <c r="AG721"/>
    </row>
    <row r="722" spans="1:33" x14ac:dyDescent="0.3">
      <c r="A722" t="s">
        <v>1516</v>
      </c>
      <c r="B722">
        <v>0.01</v>
      </c>
      <c r="C722"/>
      <c r="D722">
        <v>53.47</v>
      </c>
      <c r="E722">
        <v>0</v>
      </c>
      <c r="F722">
        <v>0.04</v>
      </c>
      <c r="G722"/>
      <c r="H722"/>
      <c r="I722">
        <v>0.03</v>
      </c>
      <c r="J722"/>
      <c r="K722"/>
      <c r="L722"/>
      <c r="M722"/>
      <c r="N722"/>
      <c r="O722"/>
      <c r="P722"/>
      <c r="Q722">
        <v>0</v>
      </c>
      <c r="R722">
        <v>29.8</v>
      </c>
      <c r="S722">
        <v>0.03</v>
      </c>
      <c r="T722">
        <v>0.5</v>
      </c>
      <c r="U722"/>
      <c r="V722"/>
      <c r="W722">
        <v>0</v>
      </c>
      <c r="X722">
        <v>10.47</v>
      </c>
      <c r="Y722">
        <v>0.01</v>
      </c>
      <c r="Z722">
        <v>7.0000000000000007E-2</v>
      </c>
      <c r="AA722">
        <v>0</v>
      </c>
      <c r="AB722">
        <v>94.44</v>
      </c>
      <c r="AC722">
        <v>0</v>
      </c>
      <c r="AD722">
        <v>94.44</v>
      </c>
      <c r="AE722" t="s">
        <v>1467</v>
      </c>
      <c r="AF722"/>
      <c r="AG722"/>
    </row>
    <row r="723" spans="1:33" x14ac:dyDescent="0.3">
      <c r="A723" t="s">
        <v>1517</v>
      </c>
      <c r="B723">
        <v>0.03</v>
      </c>
      <c r="C723"/>
      <c r="D723">
        <v>62.88</v>
      </c>
      <c r="E723">
        <v>0.03</v>
      </c>
      <c r="F723">
        <v>-0.06</v>
      </c>
      <c r="G723"/>
      <c r="H723"/>
      <c r="I723">
        <v>0.33</v>
      </c>
      <c r="J723"/>
      <c r="K723"/>
      <c r="L723"/>
      <c r="M723"/>
      <c r="N723"/>
      <c r="O723"/>
      <c r="P723"/>
      <c r="Q723">
        <v>-0.05</v>
      </c>
      <c r="R723">
        <v>40.549999999999997</v>
      </c>
      <c r="S723">
        <v>-0.03</v>
      </c>
      <c r="T723">
        <v>0.01</v>
      </c>
      <c r="U723"/>
      <c r="V723"/>
      <c r="W723">
        <v>0</v>
      </c>
      <c r="X723">
        <v>10.85</v>
      </c>
      <c r="Y723">
        <v>0</v>
      </c>
      <c r="Z723">
        <v>0.04</v>
      </c>
      <c r="AA723">
        <v>0.01</v>
      </c>
      <c r="AB723">
        <v>114.72</v>
      </c>
      <c r="AC723">
        <v>0</v>
      </c>
      <c r="AD723">
        <v>114.72</v>
      </c>
      <c r="AE723" t="s">
        <v>1468</v>
      </c>
      <c r="AF723"/>
      <c r="AG723"/>
    </row>
    <row r="724" spans="1:33" x14ac:dyDescent="0.3">
      <c r="A724" t="s">
        <v>1508</v>
      </c>
      <c r="B724"/>
      <c r="C724">
        <v>14.58</v>
      </c>
      <c r="D724">
        <v>31.4</v>
      </c>
      <c r="E724"/>
      <c r="F724"/>
      <c r="G724">
        <v>-0.15</v>
      </c>
      <c r="H724">
        <v>2.61</v>
      </c>
      <c r="I724"/>
      <c r="J724"/>
      <c r="K724">
        <v>0.24</v>
      </c>
      <c r="L724">
        <v>2.5299999999999998</v>
      </c>
      <c r="M724">
        <v>3.42</v>
      </c>
      <c r="N724"/>
      <c r="O724">
        <v>0.32</v>
      </c>
      <c r="P724">
        <v>0.33</v>
      </c>
      <c r="Q724"/>
      <c r="R724">
        <v>29.98</v>
      </c>
      <c r="S724">
        <v>0.2</v>
      </c>
      <c r="T724">
        <v>0.53</v>
      </c>
      <c r="U724"/>
      <c r="V724">
        <v>-0.44</v>
      </c>
      <c r="W724">
        <v>0</v>
      </c>
      <c r="X724">
        <v>7.25</v>
      </c>
      <c r="Y724">
        <v>0.02</v>
      </c>
      <c r="Z724">
        <v>7.39</v>
      </c>
      <c r="AA724"/>
      <c r="AB724">
        <v>100.8</v>
      </c>
      <c r="AC724">
        <v>0</v>
      </c>
      <c r="AD724">
        <v>100.8</v>
      </c>
      <c r="AE724" t="s">
        <v>1469</v>
      </c>
      <c r="AF724"/>
      <c r="AG724"/>
    </row>
    <row r="725" spans="1:33" x14ac:dyDescent="0.3">
      <c r="A725" t="s">
        <v>1509</v>
      </c>
      <c r="B725"/>
      <c r="C725">
        <v>13.1</v>
      </c>
      <c r="D725">
        <v>31.59</v>
      </c>
      <c r="E725"/>
      <c r="F725"/>
      <c r="G725">
        <v>-0.15</v>
      </c>
      <c r="H725">
        <v>1.85</v>
      </c>
      <c r="I725"/>
      <c r="J725"/>
      <c r="K725">
        <v>0.2</v>
      </c>
      <c r="L725">
        <v>2.13</v>
      </c>
      <c r="M725">
        <v>3.19</v>
      </c>
      <c r="N725"/>
      <c r="O725">
        <v>0.27</v>
      </c>
      <c r="P725">
        <v>0.42</v>
      </c>
      <c r="Q725"/>
      <c r="R725">
        <v>27.13</v>
      </c>
      <c r="S725">
        <v>0.15</v>
      </c>
      <c r="T725">
        <v>0.41</v>
      </c>
      <c r="U725"/>
      <c r="V725">
        <v>-0.4</v>
      </c>
      <c r="W725">
        <v>0</v>
      </c>
      <c r="X725">
        <v>7.72</v>
      </c>
      <c r="Y725">
        <v>0.55000000000000004</v>
      </c>
      <c r="Z725">
        <v>6.84</v>
      </c>
      <c r="AA725"/>
      <c r="AB725">
        <v>95.57</v>
      </c>
      <c r="AC725">
        <v>0</v>
      </c>
      <c r="AD725">
        <v>95.57</v>
      </c>
      <c r="AE725" t="s">
        <v>1470</v>
      </c>
      <c r="AF725"/>
      <c r="AG725"/>
    </row>
    <row r="726" spans="1:33" x14ac:dyDescent="0.3">
      <c r="A726" t="s">
        <v>1510</v>
      </c>
      <c r="B726"/>
      <c r="C726">
        <v>13.99</v>
      </c>
      <c r="D726">
        <v>30.76</v>
      </c>
      <c r="E726"/>
      <c r="F726"/>
      <c r="G726">
        <v>-7.0000000000000007E-2</v>
      </c>
      <c r="H726">
        <v>1.88</v>
      </c>
      <c r="I726"/>
      <c r="J726"/>
      <c r="K726">
        <v>0.08</v>
      </c>
      <c r="L726">
        <v>2.12</v>
      </c>
      <c r="M726">
        <v>3.29</v>
      </c>
      <c r="N726"/>
      <c r="O726">
        <v>0.27</v>
      </c>
      <c r="P726">
        <v>0.44</v>
      </c>
      <c r="Q726"/>
      <c r="R726">
        <v>30.03</v>
      </c>
      <c r="S726">
        <v>0.27</v>
      </c>
      <c r="T726">
        <v>0.56999999999999995</v>
      </c>
      <c r="U726"/>
      <c r="V726">
        <v>-0.45</v>
      </c>
      <c r="W726">
        <v>0</v>
      </c>
      <c r="X726">
        <v>6.91</v>
      </c>
      <c r="Y726">
        <v>0.04</v>
      </c>
      <c r="Z726">
        <v>7.12</v>
      </c>
      <c r="AA726"/>
      <c r="AB726">
        <v>97.79</v>
      </c>
      <c r="AC726">
        <v>0</v>
      </c>
      <c r="AD726">
        <v>97.79</v>
      </c>
      <c r="AE726" t="s">
        <v>1471</v>
      </c>
      <c r="AF726"/>
      <c r="AG726"/>
    </row>
    <row r="727" spans="1:33" x14ac:dyDescent="0.3">
      <c r="A727" t="s">
        <v>1511</v>
      </c>
      <c r="B727"/>
      <c r="C727">
        <v>18.03</v>
      </c>
      <c r="D727">
        <v>34.78</v>
      </c>
      <c r="E727"/>
      <c r="F727"/>
      <c r="G727">
        <v>-0.14000000000000001</v>
      </c>
      <c r="H727">
        <v>2.56</v>
      </c>
      <c r="I727"/>
      <c r="J727"/>
      <c r="K727">
        <v>0.19</v>
      </c>
      <c r="L727">
        <v>2.74</v>
      </c>
      <c r="M727">
        <v>4.47</v>
      </c>
      <c r="N727"/>
      <c r="O727">
        <v>0.35</v>
      </c>
      <c r="P727">
        <v>0.59</v>
      </c>
      <c r="Q727"/>
      <c r="R727">
        <v>19.7</v>
      </c>
      <c r="S727">
        <v>0.16</v>
      </c>
      <c r="T727">
        <v>0.62</v>
      </c>
      <c r="U727"/>
      <c r="V727">
        <v>-0.67</v>
      </c>
      <c r="W727">
        <v>0</v>
      </c>
      <c r="X727">
        <v>1.07</v>
      </c>
      <c r="Y727">
        <v>0.2</v>
      </c>
      <c r="Z727">
        <v>2.93</v>
      </c>
      <c r="AA727"/>
      <c r="AB727">
        <v>88.39</v>
      </c>
      <c r="AC727">
        <v>0</v>
      </c>
      <c r="AD727">
        <v>88.39</v>
      </c>
      <c r="AE727" t="s">
        <v>1472</v>
      </c>
      <c r="AF727"/>
      <c r="AG727"/>
    </row>
    <row r="728" spans="1:33" x14ac:dyDescent="0.3">
      <c r="A728" t="s">
        <v>1512</v>
      </c>
      <c r="B728"/>
      <c r="C728">
        <v>14.23</v>
      </c>
      <c r="D728">
        <v>30.69</v>
      </c>
      <c r="E728"/>
      <c r="F728"/>
      <c r="G728">
        <v>-0.1</v>
      </c>
      <c r="H728">
        <v>1.71</v>
      </c>
      <c r="I728"/>
      <c r="J728"/>
      <c r="K728">
        <v>0.21</v>
      </c>
      <c r="L728">
        <v>2.12</v>
      </c>
      <c r="M728">
        <v>3.06</v>
      </c>
      <c r="N728"/>
      <c r="O728">
        <v>0.24</v>
      </c>
      <c r="P728">
        <v>0.25</v>
      </c>
      <c r="Q728"/>
      <c r="R728">
        <v>29.64</v>
      </c>
      <c r="S728">
        <v>0.22</v>
      </c>
      <c r="T728">
        <v>0.4</v>
      </c>
      <c r="U728"/>
      <c r="V728">
        <v>-0.41</v>
      </c>
      <c r="W728">
        <v>0</v>
      </c>
      <c r="X728">
        <v>7.42</v>
      </c>
      <c r="Y728">
        <v>0.01</v>
      </c>
      <c r="Z728">
        <v>7.43</v>
      </c>
      <c r="AA728"/>
      <c r="AB728">
        <v>97.63</v>
      </c>
      <c r="AC728">
        <v>0</v>
      </c>
      <c r="AD728">
        <v>97.63</v>
      </c>
      <c r="AE728" t="s">
        <v>1473</v>
      </c>
      <c r="AF728"/>
      <c r="AG728"/>
    </row>
    <row r="729" spans="1:33" x14ac:dyDescent="0.3">
      <c r="A729" t="s">
        <v>1513</v>
      </c>
      <c r="B729"/>
      <c r="C729">
        <v>14.12</v>
      </c>
      <c r="D729">
        <v>30.32</v>
      </c>
      <c r="E729"/>
      <c r="F729"/>
      <c r="G729">
        <v>-0.08</v>
      </c>
      <c r="H729">
        <v>1.78</v>
      </c>
      <c r="I729"/>
      <c r="J729"/>
      <c r="K729">
        <v>0.15</v>
      </c>
      <c r="L729">
        <v>2.1800000000000002</v>
      </c>
      <c r="M729">
        <v>3.08</v>
      </c>
      <c r="N729"/>
      <c r="O729">
        <v>0.22</v>
      </c>
      <c r="P729">
        <v>0.41</v>
      </c>
      <c r="Q729"/>
      <c r="R729">
        <v>29.8</v>
      </c>
      <c r="S729">
        <v>0.11</v>
      </c>
      <c r="T729">
        <v>0.64</v>
      </c>
      <c r="U729"/>
      <c r="V729">
        <v>-0.44</v>
      </c>
      <c r="W729">
        <v>0</v>
      </c>
      <c r="X729">
        <v>5.93</v>
      </c>
      <c r="Y729">
        <v>0.03</v>
      </c>
      <c r="Z729">
        <v>6.67</v>
      </c>
      <c r="AA729"/>
      <c r="AB729">
        <v>95.44</v>
      </c>
      <c r="AC729">
        <v>0</v>
      </c>
      <c r="AD729">
        <v>95.44</v>
      </c>
      <c r="AE729" t="s">
        <v>1474</v>
      </c>
      <c r="AF729"/>
      <c r="AG729"/>
    </row>
    <row r="730" spans="1:33" x14ac:dyDescent="0.3">
      <c r="A730" t="s">
        <v>115</v>
      </c>
      <c r="B730"/>
      <c r="C730"/>
      <c r="D730">
        <v>39.1</v>
      </c>
      <c r="E730"/>
      <c r="F730">
        <v>4.17</v>
      </c>
      <c r="G730"/>
      <c r="H730"/>
      <c r="I730">
        <v>16.04</v>
      </c>
      <c r="J730"/>
      <c r="K730"/>
      <c r="L730"/>
      <c r="M730"/>
      <c r="N730"/>
      <c r="O730"/>
      <c r="P730"/>
      <c r="Q730">
        <v>14.19</v>
      </c>
      <c r="R730">
        <v>12.68</v>
      </c>
      <c r="S730">
        <v>0.14000000000000001</v>
      </c>
      <c r="T730">
        <v>8.58</v>
      </c>
      <c r="U730"/>
      <c r="V730"/>
      <c r="W730">
        <v>1.92</v>
      </c>
      <c r="X730">
        <v>2.27</v>
      </c>
      <c r="Y730">
        <v>1.27</v>
      </c>
      <c r="Z730">
        <v>0.27</v>
      </c>
      <c r="AA730">
        <v>0.01</v>
      </c>
      <c r="AB730">
        <v>100.65</v>
      </c>
      <c r="AC730">
        <v>0.12</v>
      </c>
      <c r="AD730">
        <v>100.53</v>
      </c>
      <c r="AE730" t="s">
        <v>1475</v>
      </c>
      <c r="AF730"/>
      <c r="AG730"/>
    </row>
    <row r="731" spans="1:33" x14ac:dyDescent="0.3">
      <c r="A731" t="s">
        <v>117</v>
      </c>
      <c r="B731"/>
      <c r="C731"/>
      <c r="D731">
        <v>38.93</v>
      </c>
      <c r="E731"/>
      <c r="F731">
        <v>4.13</v>
      </c>
      <c r="G731"/>
      <c r="H731"/>
      <c r="I731">
        <v>15.99</v>
      </c>
      <c r="J731"/>
      <c r="K731"/>
      <c r="L731"/>
      <c r="M731"/>
      <c r="N731"/>
      <c r="O731"/>
      <c r="P731"/>
      <c r="Q731">
        <v>14.03</v>
      </c>
      <c r="R731">
        <v>12.7</v>
      </c>
      <c r="S731">
        <v>0.09</v>
      </c>
      <c r="T731">
        <v>8.5500000000000007</v>
      </c>
      <c r="U731"/>
      <c r="V731"/>
      <c r="W731">
        <v>1.9</v>
      </c>
      <c r="X731">
        <v>2.2599999999999998</v>
      </c>
      <c r="Y731">
        <v>1.26</v>
      </c>
      <c r="Z731">
        <v>0.3</v>
      </c>
      <c r="AA731">
        <v>0.01</v>
      </c>
      <c r="AB731">
        <v>100.14</v>
      </c>
      <c r="AC731">
        <v>0.13</v>
      </c>
      <c r="AD731">
        <v>100.01</v>
      </c>
      <c r="AE731" t="s">
        <v>1476</v>
      </c>
      <c r="AF731"/>
      <c r="AG731"/>
    </row>
    <row r="732" spans="1:33" x14ac:dyDescent="0.3">
      <c r="A732" t="s">
        <v>119</v>
      </c>
      <c r="B732"/>
      <c r="C732"/>
      <c r="D732">
        <v>40.380000000000003</v>
      </c>
      <c r="E732"/>
      <c r="F732">
        <v>4.71</v>
      </c>
      <c r="G732"/>
      <c r="H732"/>
      <c r="I732">
        <v>14.67</v>
      </c>
      <c r="J732"/>
      <c r="K732"/>
      <c r="L732"/>
      <c r="M732"/>
      <c r="N732"/>
      <c r="O732"/>
      <c r="P732"/>
      <c r="Q732">
        <v>12.61</v>
      </c>
      <c r="R732">
        <v>10.41</v>
      </c>
      <c r="S732">
        <v>0.09</v>
      </c>
      <c r="T732">
        <v>10.95</v>
      </c>
      <c r="U732"/>
      <c r="V732"/>
      <c r="W732">
        <v>1.89</v>
      </c>
      <c r="X732">
        <v>2.6</v>
      </c>
      <c r="Y732">
        <v>2.06</v>
      </c>
      <c r="Z732">
        <v>0.31</v>
      </c>
      <c r="AA732">
        <v>0.02</v>
      </c>
      <c r="AB732">
        <v>100.71</v>
      </c>
      <c r="AC732">
        <v>0.13</v>
      </c>
      <c r="AD732">
        <v>100.57</v>
      </c>
      <c r="AE732" t="s">
        <v>1477</v>
      </c>
      <c r="AF732"/>
      <c r="AG732"/>
    </row>
    <row r="733" spans="1:33" x14ac:dyDescent="0.3">
      <c r="A733" t="s">
        <v>121</v>
      </c>
      <c r="B733"/>
      <c r="C733"/>
      <c r="D733">
        <v>40.53</v>
      </c>
      <c r="E733"/>
      <c r="F733">
        <v>4.7300000000000004</v>
      </c>
      <c r="G733"/>
      <c r="H733"/>
      <c r="I733">
        <v>14.81</v>
      </c>
      <c r="J733"/>
      <c r="K733"/>
      <c r="L733"/>
      <c r="M733"/>
      <c r="N733"/>
      <c r="O733"/>
      <c r="P733"/>
      <c r="Q733">
        <v>12.74</v>
      </c>
      <c r="R733">
        <v>10.38</v>
      </c>
      <c r="S733">
        <v>0.11</v>
      </c>
      <c r="T733">
        <v>10.75</v>
      </c>
      <c r="U733"/>
      <c r="V733"/>
      <c r="W733">
        <v>1.89</v>
      </c>
      <c r="X733">
        <v>2.66</v>
      </c>
      <c r="Y733">
        <v>2.06</v>
      </c>
      <c r="Z733">
        <v>0.31</v>
      </c>
      <c r="AA733">
        <v>0.02</v>
      </c>
      <c r="AB733">
        <v>100.98</v>
      </c>
      <c r="AC733">
        <v>0.13</v>
      </c>
      <c r="AD733">
        <v>100.85</v>
      </c>
      <c r="AE733" t="s">
        <v>1478</v>
      </c>
      <c r="AF733"/>
      <c r="AG733"/>
    </row>
    <row r="734" spans="1:33" x14ac:dyDescent="0.3">
      <c r="A734" t="s">
        <v>433</v>
      </c>
      <c r="B734"/>
      <c r="C734"/>
      <c r="D734">
        <v>64.72</v>
      </c>
      <c r="E734"/>
      <c r="F734"/>
      <c r="G734"/>
      <c r="H734"/>
      <c r="I734">
        <v>16.88</v>
      </c>
      <c r="J734"/>
      <c r="K734"/>
      <c r="L734"/>
      <c r="M734"/>
      <c r="N734"/>
      <c r="O734"/>
      <c r="P734"/>
      <c r="Q734"/>
      <c r="R734">
        <v>0</v>
      </c>
      <c r="S734"/>
      <c r="T734">
        <v>1.77</v>
      </c>
      <c r="U734">
        <v>0.04</v>
      </c>
      <c r="V734">
        <v>0.06</v>
      </c>
      <c r="W734">
        <v>0</v>
      </c>
      <c r="X734">
        <v>0.89</v>
      </c>
      <c r="Y734">
        <v>15.22</v>
      </c>
      <c r="Z734"/>
      <c r="AA734"/>
      <c r="AB734">
        <v>99.59</v>
      </c>
      <c r="AC734">
        <v>0</v>
      </c>
      <c r="AD734">
        <v>99.59</v>
      </c>
      <c r="AE734" t="s">
        <v>1479</v>
      </c>
      <c r="AF734"/>
      <c r="AG734"/>
    </row>
    <row r="735" spans="1:33" x14ac:dyDescent="0.3">
      <c r="A735" t="s">
        <v>435</v>
      </c>
      <c r="B735"/>
      <c r="C735"/>
      <c r="D735">
        <v>64.77</v>
      </c>
      <c r="E735"/>
      <c r="F735"/>
      <c r="G735"/>
      <c r="H735"/>
      <c r="I735">
        <v>16.920000000000002</v>
      </c>
      <c r="J735"/>
      <c r="K735"/>
      <c r="L735"/>
      <c r="M735"/>
      <c r="N735"/>
      <c r="O735"/>
      <c r="P735"/>
      <c r="Q735"/>
      <c r="R735">
        <v>0</v>
      </c>
      <c r="S735"/>
      <c r="T735">
        <v>1.77</v>
      </c>
      <c r="U735">
        <v>0</v>
      </c>
      <c r="V735">
        <v>0.08</v>
      </c>
      <c r="W735">
        <v>0</v>
      </c>
      <c r="X735">
        <v>0.93</v>
      </c>
      <c r="Y735">
        <v>15.24</v>
      </c>
      <c r="Z735"/>
      <c r="AA735"/>
      <c r="AB735">
        <v>99.72</v>
      </c>
      <c r="AC735">
        <v>0</v>
      </c>
      <c r="AD735">
        <v>99.72</v>
      </c>
      <c r="AE735" t="s">
        <v>1480</v>
      </c>
      <c r="AF735"/>
      <c r="AG735"/>
    </row>
    <row r="736" spans="1:33" x14ac:dyDescent="0.3">
      <c r="A736" t="s">
        <v>437</v>
      </c>
      <c r="B736"/>
      <c r="C736"/>
      <c r="D736">
        <v>68.31</v>
      </c>
      <c r="E736"/>
      <c r="F736"/>
      <c r="G736"/>
      <c r="H736"/>
      <c r="I736">
        <v>19.98</v>
      </c>
      <c r="J736"/>
      <c r="K736"/>
      <c r="L736"/>
      <c r="M736"/>
      <c r="N736"/>
      <c r="O736"/>
      <c r="P736"/>
      <c r="Q736"/>
      <c r="R736">
        <v>0.02</v>
      </c>
      <c r="S736"/>
      <c r="T736">
        <v>-0.01</v>
      </c>
      <c r="U736">
        <v>0.02</v>
      </c>
      <c r="V736">
        <v>0.01</v>
      </c>
      <c r="W736">
        <v>0</v>
      </c>
      <c r="X736">
        <v>11.82</v>
      </c>
      <c r="Y736">
        <v>0.02</v>
      </c>
      <c r="Z736"/>
      <c r="AA736"/>
      <c r="AB736">
        <v>100.19</v>
      </c>
      <c r="AC736">
        <v>0</v>
      </c>
      <c r="AD736">
        <v>100.19</v>
      </c>
      <c r="AE736" t="s">
        <v>1481</v>
      </c>
      <c r="AF736"/>
      <c r="AG736"/>
    </row>
    <row r="737" spans="1:33" x14ac:dyDescent="0.3">
      <c r="A737" t="s">
        <v>439</v>
      </c>
      <c r="B737"/>
      <c r="C737"/>
      <c r="D737">
        <v>68.489999999999995</v>
      </c>
      <c r="E737"/>
      <c r="F737"/>
      <c r="G737"/>
      <c r="H737"/>
      <c r="I737">
        <v>20.059999999999999</v>
      </c>
      <c r="J737"/>
      <c r="K737"/>
      <c r="L737"/>
      <c r="M737"/>
      <c r="N737"/>
      <c r="O737"/>
      <c r="P737"/>
      <c r="Q737"/>
      <c r="R737">
        <v>0.03</v>
      </c>
      <c r="S737"/>
      <c r="T737">
        <v>0.02</v>
      </c>
      <c r="U737">
        <v>0</v>
      </c>
      <c r="V737">
        <v>-0.02</v>
      </c>
      <c r="W737">
        <v>0</v>
      </c>
      <c r="X737">
        <v>11.81</v>
      </c>
      <c r="Y737">
        <v>0.01</v>
      </c>
      <c r="Z737"/>
      <c r="AA737"/>
      <c r="AB737">
        <v>100.41</v>
      </c>
      <c r="AC737">
        <v>0</v>
      </c>
      <c r="AD737">
        <v>100.41</v>
      </c>
      <c r="AE737" t="s">
        <v>1482</v>
      </c>
      <c r="AF737"/>
      <c r="AG737"/>
    </row>
    <row r="740" spans="1:33" customFormat="1" x14ac:dyDescent="0.3">
      <c r="A740" t="s">
        <v>1610</v>
      </c>
    </row>
    <row r="741" spans="1:33" customFormat="1" x14ac:dyDescent="0.3">
      <c r="B741" t="s">
        <v>1431</v>
      </c>
      <c r="C741" t="s">
        <v>0</v>
      </c>
      <c r="D741" t="s">
        <v>1</v>
      </c>
      <c r="E741" t="s">
        <v>633</v>
      </c>
      <c r="F741" t="s">
        <v>2</v>
      </c>
      <c r="G741" t="s">
        <v>635</v>
      </c>
      <c r="H741" t="s">
        <v>636</v>
      </c>
      <c r="I741" t="s">
        <v>637</v>
      </c>
      <c r="J741" t="s">
        <v>638</v>
      </c>
      <c r="K741" t="s">
        <v>639</v>
      </c>
      <c r="L741" t="s">
        <v>3</v>
      </c>
      <c r="M741" t="s">
        <v>4</v>
      </c>
      <c r="N741" t="s">
        <v>5</v>
      </c>
      <c r="O741" t="s">
        <v>6</v>
      </c>
      <c r="P741" t="s">
        <v>8</v>
      </c>
      <c r="Q741" t="s">
        <v>9</v>
      </c>
      <c r="R741" t="s">
        <v>10</v>
      </c>
      <c r="S741" t="s">
        <v>11</v>
      </c>
      <c r="T741" t="s">
        <v>12</v>
      </c>
      <c r="U741" t="s">
        <v>13</v>
      </c>
      <c r="V741" t="s">
        <v>14</v>
      </c>
      <c r="W741" t="s">
        <v>15</v>
      </c>
      <c r="X741" t="s">
        <v>14</v>
      </c>
      <c r="Y741" t="s">
        <v>17</v>
      </c>
      <c r="Z741" t="s">
        <v>18</v>
      </c>
    </row>
    <row r="742" spans="1:33" customFormat="1" x14ac:dyDescent="0.3">
      <c r="A742" t="s">
        <v>19</v>
      </c>
      <c r="C742">
        <v>39.32</v>
      </c>
      <c r="D742">
        <v>4.21</v>
      </c>
      <c r="F742">
        <v>15.9</v>
      </c>
      <c r="L742">
        <v>14.25</v>
      </c>
      <c r="M742">
        <v>12.49</v>
      </c>
      <c r="N742">
        <v>0.1</v>
      </c>
      <c r="O742">
        <v>8.5399999999999991</v>
      </c>
      <c r="Q742">
        <v>1.91</v>
      </c>
      <c r="R742">
        <v>2.31</v>
      </c>
      <c r="S742">
        <v>1.28</v>
      </c>
      <c r="T742">
        <v>0.3</v>
      </c>
      <c r="U742">
        <v>0.02</v>
      </c>
      <c r="V742">
        <v>100.62</v>
      </c>
      <c r="W742">
        <v>0.13</v>
      </c>
      <c r="X742">
        <v>100.49</v>
      </c>
      <c r="Y742" t="s">
        <v>1611</v>
      </c>
      <c r="Z742" t="s">
        <v>1612</v>
      </c>
    </row>
    <row r="743" spans="1:33" customFormat="1" x14ac:dyDescent="0.3">
      <c r="A743" t="s">
        <v>21</v>
      </c>
      <c r="C743">
        <v>39.299999999999997</v>
      </c>
      <c r="D743">
        <v>4.2300000000000004</v>
      </c>
      <c r="F743">
        <v>15.86</v>
      </c>
      <c r="L743">
        <v>14.39</v>
      </c>
      <c r="M743">
        <v>12.55</v>
      </c>
      <c r="N743">
        <v>7.0000000000000007E-2</v>
      </c>
      <c r="O743">
        <v>8.5399999999999991</v>
      </c>
      <c r="Q743">
        <v>1.9</v>
      </c>
      <c r="R743">
        <v>2.27</v>
      </c>
      <c r="S743">
        <v>1.27</v>
      </c>
      <c r="T743">
        <v>0.31</v>
      </c>
      <c r="U743">
        <v>0.02</v>
      </c>
      <c r="V743">
        <v>100.71</v>
      </c>
      <c r="W743">
        <v>0.13</v>
      </c>
      <c r="X743">
        <v>100.57</v>
      </c>
      <c r="Y743" t="s">
        <v>1613</v>
      </c>
      <c r="Z743" t="s">
        <v>1612</v>
      </c>
    </row>
    <row r="744" spans="1:33" customFormat="1" x14ac:dyDescent="0.3">
      <c r="A744" t="s">
        <v>23</v>
      </c>
      <c r="C744">
        <v>40.24</v>
      </c>
      <c r="D744">
        <v>4.79</v>
      </c>
      <c r="F744">
        <v>14.65</v>
      </c>
      <c r="L744">
        <v>12.48</v>
      </c>
      <c r="M744">
        <v>10.3</v>
      </c>
      <c r="N744">
        <v>0.1</v>
      </c>
      <c r="O744">
        <v>10.89</v>
      </c>
      <c r="Q744">
        <v>1.9</v>
      </c>
      <c r="R744">
        <v>2.62</v>
      </c>
      <c r="S744">
        <v>2.0299999999999998</v>
      </c>
      <c r="T744">
        <v>0.28000000000000003</v>
      </c>
      <c r="U744">
        <v>0.01</v>
      </c>
      <c r="V744">
        <v>100.29</v>
      </c>
      <c r="W744">
        <v>0.12</v>
      </c>
      <c r="X744">
        <v>100.17</v>
      </c>
      <c r="Y744" t="s">
        <v>1614</v>
      </c>
      <c r="Z744" t="s">
        <v>1612</v>
      </c>
    </row>
    <row r="745" spans="1:33" customFormat="1" x14ac:dyDescent="0.3">
      <c r="A745" t="s">
        <v>25</v>
      </c>
      <c r="C745">
        <v>40.4</v>
      </c>
      <c r="D745">
        <v>4.79</v>
      </c>
      <c r="F745">
        <v>14.78</v>
      </c>
      <c r="L745">
        <v>12.66</v>
      </c>
      <c r="M745">
        <v>10.32</v>
      </c>
      <c r="N745">
        <v>7.0000000000000007E-2</v>
      </c>
      <c r="O745">
        <v>10.74</v>
      </c>
      <c r="Q745">
        <v>1.88</v>
      </c>
      <c r="R745">
        <v>2.57</v>
      </c>
      <c r="S745">
        <v>2.04</v>
      </c>
      <c r="T745">
        <v>0.32</v>
      </c>
      <c r="U745">
        <v>0.02</v>
      </c>
      <c r="V745">
        <v>100.61</v>
      </c>
      <c r="W745">
        <v>0.14000000000000001</v>
      </c>
      <c r="X745">
        <v>100.47</v>
      </c>
      <c r="Y745" t="s">
        <v>1615</v>
      </c>
      <c r="Z745" t="s">
        <v>1612</v>
      </c>
    </row>
    <row r="746" spans="1:33" customFormat="1" x14ac:dyDescent="0.3">
      <c r="A746" t="s">
        <v>1485</v>
      </c>
      <c r="B746">
        <v>0.55000000000000004</v>
      </c>
      <c r="C746">
        <v>53.16</v>
      </c>
      <c r="E746">
        <v>12.59</v>
      </c>
      <c r="G746">
        <v>-0.22</v>
      </c>
      <c r="H746">
        <v>0.18</v>
      </c>
      <c r="I746">
        <v>0.3</v>
      </c>
      <c r="J746">
        <v>0.1</v>
      </c>
      <c r="K746">
        <v>0.02</v>
      </c>
      <c r="M746">
        <v>11.65</v>
      </c>
      <c r="N746">
        <v>2.77</v>
      </c>
      <c r="O746">
        <v>1.93</v>
      </c>
      <c r="P746">
        <v>-0.04</v>
      </c>
      <c r="Q746">
        <v>0</v>
      </c>
      <c r="R746">
        <v>9.31</v>
      </c>
      <c r="S746">
        <v>0.3</v>
      </c>
      <c r="T746">
        <v>0.1</v>
      </c>
      <c r="U746">
        <v>0.8</v>
      </c>
      <c r="V746">
        <v>93.76</v>
      </c>
      <c r="W746">
        <v>0</v>
      </c>
      <c r="X746">
        <v>93.76</v>
      </c>
      <c r="Y746" t="s">
        <v>1600</v>
      </c>
    </row>
    <row r="747" spans="1:33" customFormat="1" x14ac:dyDescent="0.3">
      <c r="A747" t="s">
        <v>1486</v>
      </c>
      <c r="B747">
        <v>1.74</v>
      </c>
      <c r="C747">
        <v>54.95</v>
      </c>
      <c r="E747">
        <v>10.59</v>
      </c>
      <c r="G747">
        <v>-0.2</v>
      </c>
      <c r="H747">
        <v>0.13</v>
      </c>
      <c r="I747">
        <v>0.14000000000000001</v>
      </c>
      <c r="J747">
        <v>0.04</v>
      </c>
      <c r="K747">
        <v>0.01</v>
      </c>
      <c r="M747">
        <v>11.97</v>
      </c>
      <c r="N747">
        <v>2.75</v>
      </c>
      <c r="O747">
        <v>1.32</v>
      </c>
      <c r="P747">
        <v>-0.08</v>
      </c>
      <c r="Q747">
        <v>0</v>
      </c>
      <c r="R747">
        <v>6.12</v>
      </c>
      <c r="S747">
        <v>0.54</v>
      </c>
      <c r="T747">
        <v>7.0000000000000007E-2</v>
      </c>
      <c r="U747">
        <v>0.86</v>
      </c>
      <c r="V747">
        <v>91.21</v>
      </c>
      <c r="W747">
        <v>0</v>
      </c>
      <c r="X747">
        <v>91.21</v>
      </c>
      <c r="Y747" t="s">
        <v>1601</v>
      </c>
    </row>
    <row r="748" spans="1:33" customFormat="1" x14ac:dyDescent="0.3">
      <c r="A748" t="s">
        <v>1492</v>
      </c>
      <c r="B748">
        <v>1.22</v>
      </c>
      <c r="C748">
        <v>53.92</v>
      </c>
      <c r="E748">
        <v>11.75</v>
      </c>
      <c r="G748">
        <v>-0.26</v>
      </c>
      <c r="H748">
        <v>0.22</v>
      </c>
      <c r="I748">
        <v>0.21</v>
      </c>
      <c r="J748">
        <v>0.03</v>
      </c>
      <c r="K748">
        <v>0.02</v>
      </c>
      <c r="M748">
        <v>11.98</v>
      </c>
      <c r="N748">
        <v>3.16</v>
      </c>
      <c r="O748">
        <v>1.33</v>
      </c>
      <c r="P748">
        <v>-0.01</v>
      </c>
      <c r="Q748">
        <v>0</v>
      </c>
      <c r="R748">
        <v>7.61</v>
      </c>
      <c r="S748">
        <v>0.49</v>
      </c>
      <c r="T748">
        <v>-0.02</v>
      </c>
      <c r="U748">
        <v>0.89</v>
      </c>
      <c r="V748">
        <v>92.83</v>
      </c>
      <c r="W748">
        <v>0</v>
      </c>
      <c r="X748">
        <v>92.83</v>
      </c>
      <c r="Y748" t="s">
        <v>1602</v>
      </c>
    </row>
    <row r="749" spans="1:33" customFormat="1" x14ac:dyDescent="0.3">
      <c r="A749" t="s">
        <v>1493</v>
      </c>
      <c r="B749">
        <v>0.72</v>
      </c>
      <c r="C749">
        <v>53.25</v>
      </c>
      <c r="E749">
        <v>12.65</v>
      </c>
      <c r="G749">
        <v>-0.21</v>
      </c>
      <c r="H749">
        <v>0.17</v>
      </c>
      <c r="I749">
        <v>0.25</v>
      </c>
      <c r="J749">
        <v>0.13</v>
      </c>
      <c r="K749">
        <v>0.03</v>
      </c>
      <c r="M749">
        <v>11.82</v>
      </c>
      <c r="N749">
        <v>3.11</v>
      </c>
      <c r="O749">
        <v>1.61</v>
      </c>
      <c r="P749">
        <v>-0.01</v>
      </c>
      <c r="Q749">
        <v>0</v>
      </c>
      <c r="R749">
        <v>8.4700000000000006</v>
      </c>
      <c r="S749">
        <v>0.35</v>
      </c>
      <c r="T749">
        <v>0.08</v>
      </c>
      <c r="U749">
        <v>0.75</v>
      </c>
      <c r="V749">
        <v>93.42</v>
      </c>
      <c r="W749">
        <v>0</v>
      </c>
      <c r="X749">
        <v>93.42</v>
      </c>
      <c r="Y749" t="s">
        <v>1603</v>
      </c>
    </row>
    <row r="750" spans="1:33" customFormat="1" x14ac:dyDescent="0.3">
      <c r="A750" t="s">
        <v>1494</v>
      </c>
      <c r="B750">
        <v>1.1499999999999999</v>
      </c>
      <c r="C750">
        <v>52.9</v>
      </c>
      <c r="E750">
        <v>12.78</v>
      </c>
      <c r="G750">
        <v>-0.28000000000000003</v>
      </c>
      <c r="H750">
        <v>0.32</v>
      </c>
      <c r="I750">
        <v>0.36</v>
      </c>
      <c r="J750">
        <v>0.08</v>
      </c>
      <c r="K750">
        <v>0.03</v>
      </c>
      <c r="M750">
        <v>11.78</v>
      </c>
      <c r="N750">
        <v>3.59</v>
      </c>
      <c r="O750">
        <v>1.29</v>
      </c>
      <c r="P750">
        <v>-0.02</v>
      </c>
      <c r="Q750">
        <v>0</v>
      </c>
      <c r="R750">
        <v>9.14</v>
      </c>
      <c r="S750">
        <v>0.27</v>
      </c>
      <c r="T750">
        <v>0.01</v>
      </c>
      <c r="U750">
        <v>0.76</v>
      </c>
      <c r="V750">
        <v>94.47</v>
      </c>
      <c r="W750">
        <v>0</v>
      </c>
      <c r="X750">
        <v>94.47</v>
      </c>
      <c r="Y750" t="s">
        <v>1604</v>
      </c>
    </row>
    <row r="751" spans="1:33" customFormat="1" x14ac:dyDescent="0.3">
      <c r="A751" t="s">
        <v>1495</v>
      </c>
      <c r="B751">
        <v>0.7</v>
      </c>
      <c r="C751">
        <v>53.4</v>
      </c>
      <c r="E751">
        <v>12.75</v>
      </c>
      <c r="G751">
        <v>-0.28000000000000003</v>
      </c>
      <c r="H751">
        <v>0.23</v>
      </c>
      <c r="I751">
        <v>0.25</v>
      </c>
      <c r="J751">
        <v>0.09</v>
      </c>
      <c r="K751">
        <v>0.04</v>
      </c>
      <c r="M751">
        <v>11.86</v>
      </c>
      <c r="N751">
        <v>2.94</v>
      </c>
      <c r="O751">
        <v>1.74</v>
      </c>
      <c r="P751">
        <v>0</v>
      </c>
      <c r="Q751">
        <v>0</v>
      </c>
      <c r="R751">
        <v>8.9</v>
      </c>
      <c r="S751">
        <v>0.28000000000000003</v>
      </c>
      <c r="T751">
        <v>0.05</v>
      </c>
      <c r="U751">
        <v>0.75</v>
      </c>
      <c r="V751">
        <v>93.98</v>
      </c>
      <c r="W751">
        <v>0</v>
      </c>
      <c r="X751">
        <v>93.98</v>
      </c>
      <c r="Y751" t="s">
        <v>1605</v>
      </c>
    </row>
    <row r="752" spans="1:33" customFormat="1" x14ac:dyDescent="0.3">
      <c r="A752" t="s">
        <v>1496</v>
      </c>
      <c r="B752">
        <v>0.53</v>
      </c>
      <c r="C752">
        <v>53.62</v>
      </c>
      <c r="E752">
        <v>12.41</v>
      </c>
      <c r="G752">
        <v>-0.18</v>
      </c>
      <c r="H752">
        <v>0.23</v>
      </c>
      <c r="I752">
        <v>0.27</v>
      </c>
      <c r="J752">
        <v>0.11</v>
      </c>
      <c r="K752">
        <v>0.04</v>
      </c>
      <c r="M752">
        <v>11.59</v>
      </c>
      <c r="N752">
        <v>2.95</v>
      </c>
      <c r="O752">
        <v>1.68</v>
      </c>
      <c r="P752">
        <v>-0.03</v>
      </c>
      <c r="Q752">
        <v>0</v>
      </c>
      <c r="R752">
        <v>8.57</v>
      </c>
      <c r="S752">
        <v>0.39</v>
      </c>
      <c r="T752">
        <v>0.01</v>
      </c>
      <c r="U752">
        <v>0.73</v>
      </c>
      <c r="V752">
        <v>93.13</v>
      </c>
      <c r="W752">
        <v>0</v>
      </c>
      <c r="X752">
        <v>93.13</v>
      </c>
      <c r="Y752" t="s">
        <v>1606</v>
      </c>
    </row>
    <row r="753" spans="1:26" customFormat="1" x14ac:dyDescent="0.3">
      <c r="A753" t="s">
        <v>1499</v>
      </c>
      <c r="B753">
        <v>0.3</v>
      </c>
      <c r="C753">
        <v>53.97</v>
      </c>
      <c r="E753">
        <v>12.86</v>
      </c>
      <c r="G753">
        <v>-0.3</v>
      </c>
      <c r="H753">
        <v>0.18</v>
      </c>
      <c r="I753">
        <v>0.23</v>
      </c>
      <c r="J753">
        <v>0.08</v>
      </c>
      <c r="K753">
        <v>0.04</v>
      </c>
      <c r="M753">
        <v>11.77</v>
      </c>
      <c r="N753">
        <v>2.67</v>
      </c>
      <c r="O753">
        <v>1.73</v>
      </c>
      <c r="P753">
        <v>-0.02</v>
      </c>
      <c r="Q753">
        <v>0</v>
      </c>
      <c r="R753">
        <v>8.69</v>
      </c>
      <c r="S753">
        <v>0.32</v>
      </c>
      <c r="T753">
        <v>0.05</v>
      </c>
      <c r="U753">
        <v>0.71</v>
      </c>
      <c r="V753">
        <v>93.6</v>
      </c>
      <c r="W753">
        <v>0</v>
      </c>
      <c r="X753">
        <v>93.6</v>
      </c>
      <c r="Y753" t="s">
        <v>1607</v>
      </c>
    </row>
    <row r="754" spans="1:26" customFormat="1" x14ac:dyDescent="0.3">
      <c r="A754" t="s">
        <v>1500</v>
      </c>
      <c r="B754">
        <v>1.04</v>
      </c>
      <c r="C754">
        <v>53.94</v>
      </c>
      <c r="E754">
        <v>12.18</v>
      </c>
      <c r="G754">
        <v>-0.22</v>
      </c>
      <c r="H754">
        <v>0.17</v>
      </c>
      <c r="I754">
        <v>0.25</v>
      </c>
      <c r="J754">
        <v>0.06</v>
      </c>
      <c r="K754">
        <v>7.0000000000000007E-2</v>
      </c>
      <c r="M754">
        <v>11.9</v>
      </c>
      <c r="N754">
        <v>2.88</v>
      </c>
      <c r="O754">
        <v>1.56</v>
      </c>
      <c r="P754">
        <v>0</v>
      </c>
      <c r="Q754">
        <v>0</v>
      </c>
      <c r="R754">
        <v>8.0500000000000007</v>
      </c>
      <c r="S754">
        <v>0.33</v>
      </c>
      <c r="T754">
        <v>0.08</v>
      </c>
      <c r="U754">
        <v>0.78</v>
      </c>
      <c r="V754">
        <v>93.3</v>
      </c>
      <c r="W754">
        <v>0</v>
      </c>
      <c r="X754">
        <v>93.3</v>
      </c>
      <c r="Y754" t="s">
        <v>1608</v>
      </c>
    </row>
    <row r="755" spans="1:26" customFormat="1" x14ac:dyDescent="0.3">
      <c r="A755" t="s">
        <v>1501</v>
      </c>
      <c r="B755">
        <v>0.5</v>
      </c>
      <c r="C755">
        <v>53.22</v>
      </c>
      <c r="E755">
        <v>12.75</v>
      </c>
      <c r="G755">
        <v>-0.18</v>
      </c>
      <c r="H755">
        <v>0.18</v>
      </c>
      <c r="I755">
        <v>0.25</v>
      </c>
      <c r="J755">
        <v>0.09</v>
      </c>
      <c r="K755">
        <v>0.04</v>
      </c>
      <c r="M755">
        <v>11.85</v>
      </c>
      <c r="N755">
        <v>3.05</v>
      </c>
      <c r="O755">
        <v>1.88</v>
      </c>
      <c r="P755">
        <v>-0.01</v>
      </c>
      <c r="Q755">
        <v>0</v>
      </c>
      <c r="R755">
        <v>9.02</v>
      </c>
      <c r="S755">
        <v>0.43</v>
      </c>
      <c r="T755">
        <v>-0.02</v>
      </c>
      <c r="U755">
        <v>0.68</v>
      </c>
      <c r="V755">
        <v>93.94</v>
      </c>
      <c r="W755">
        <v>0</v>
      </c>
      <c r="X755">
        <v>93.94</v>
      </c>
      <c r="Y755" t="s">
        <v>1609</v>
      </c>
    </row>
    <row r="756" spans="1:26" customFormat="1" x14ac:dyDescent="0.3">
      <c r="A756" t="s">
        <v>115</v>
      </c>
      <c r="C756">
        <v>39.549999999999997</v>
      </c>
      <c r="D756">
        <v>4.16</v>
      </c>
      <c r="F756">
        <v>15.83</v>
      </c>
      <c r="L756">
        <v>14.1</v>
      </c>
      <c r="M756">
        <v>12.55</v>
      </c>
      <c r="N756">
        <v>0.08</v>
      </c>
      <c r="O756">
        <v>8.56</v>
      </c>
      <c r="Q756">
        <v>1.9</v>
      </c>
      <c r="R756">
        <v>2.2799999999999998</v>
      </c>
      <c r="S756">
        <v>1.28</v>
      </c>
      <c r="T756">
        <v>0.31</v>
      </c>
      <c r="U756">
        <v>0.01</v>
      </c>
      <c r="V756">
        <v>100.61</v>
      </c>
      <c r="W756">
        <v>0.13</v>
      </c>
      <c r="X756">
        <v>100.48</v>
      </c>
      <c r="Y756" t="s">
        <v>1616</v>
      </c>
      <c r="Z756" t="s">
        <v>1612</v>
      </c>
    </row>
    <row r="757" spans="1:26" customFormat="1" x14ac:dyDescent="0.3">
      <c r="A757" t="s">
        <v>117</v>
      </c>
      <c r="C757">
        <v>39.450000000000003</v>
      </c>
      <c r="D757">
        <v>4.24</v>
      </c>
      <c r="F757">
        <v>16.05</v>
      </c>
      <c r="L757">
        <v>14.16</v>
      </c>
      <c r="M757">
        <v>12.45</v>
      </c>
      <c r="N757">
        <v>0.11</v>
      </c>
      <c r="O757">
        <v>8.5500000000000007</v>
      </c>
      <c r="Q757">
        <v>1.91</v>
      </c>
      <c r="R757">
        <v>2.29</v>
      </c>
      <c r="S757">
        <v>1.27</v>
      </c>
      <c r="T757">
        <v>0.31</v>
      </c>
      <c r="U757">
        <v>0.01</v>
      </c>
      <c r="V757">
        <v>100.81</v>
      </c>
      <c r="W757">
        <v>0.13</v>
      </c>
      <c r="X757">
        <v>100.67</v>
      </c>
      <c r="Y757" t="s">
        <v>1617</v>
      </c>
      <c r="Z757" t="s">
        <v>1612</v>
      </c>
    </row>
    <row r="758" spans="1:26" customFormat="1" x14ac:dyDescent="0.3">
      <c r="A758" t="s">
        <v>119</v>
      </c>
      <c r="C758">
        <v>40.25</v>
      </c>
      <c r="D758">
        <v>4.79</v>
      </c>
      <c r="F758">
        <v>14.72</v>
      </c>
      <c r="L758">
        <v>12.57</v>
      </c>
      <c r="M758">
        <v>10.26</v>
      </c>
      <c r="N758">
        <v>0.04</v>
      </c>
      <c r="O758">
        <v>10.83</v>
      </c>
      <c r="Q758">
        <v>1.89</v>
      </c>
      <c r="R758">
        <v>2.65</v>
      </c>
      <c r="S758">
        <v>2.0499999999999998</v>
      </c>
      <c r="T758">
        <v>0.28999999999999998</v>
      </c>
      <c r="U758">
        <v>0.02</v>
      </c>
      <c r="V758">
        <v>100.37</v>
      </c>
      <c r="W758">
        <v>0.13</v>
      </c>
      <c r="X758">
        <v>100.24</v>
      </c>
      <c r="Y758" t="s">
        <v>1618</v>
      </c>
      <c r="Z758" t="s">
        <v>1612</v>
      </c>
    </row>
    <row r="759" spans="1:26" customFormat="1" x14ac:dyDescent="0.3">
      <c r="A759" t="s">
        <v>121</v>
      </c>
      <c r="C759">
        <v>40.79</v>
      </c>
      <c r="D759">
        <v>4.7300000000000004</v>
      </c>
      <c r="F759">
        <v>14.83</v>
      </c>
      <c r="L759">
        <v>12.59</v>
      </c>
      <c r="M759">
        <v>10.18</v>
      </c>
      <c r="N759">
        <v>0.09</v>
      </c>
      <c r="O759">
        <v>10.88</v>
      </c>
      <c r="Q759">
        <v>1.89</v>
      </c>
      <c r="R759">
        <v>2.64</v>
      </c>
      <c r="S759">
        <v>2.02</v>
      </c>
      <c r="T759">
        <v>0.32</v>
      </c>
      <c r="U759">
        <v>0.02</v>
      </c>
      <c r="V759">
        <v>100.98</v>
      </c>
      <c r="W759">
        <v>0.14000000000000001</v>
      </c>
      <c r="X759">
        <v>100.84</v>
      </c>
      <c r="Y759" t="s">
        <v>1619</v>
      </c>
      <c r="Z759" t="s">
        <v>1612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2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9.109375" defaultRowHeight="14.4" x14ac:dyDescent="0.3"/>
  <cols>
    <col min="1" max="1" width="20.5546875" style="1" bestFit="1" customWidth="1"/>
    <col min="2" max="17" width="9.109375" style="1"/>
    <col min="18" max="18" width="15.44140625" style="1" bestFit="1" customWidth="1"/>
    <col min="19" max="19" width="24.6640625" style="1" bestFit="1" customWidth="1"/>
    <col min="20" max="20" width="41.33203125" style="1" bestFit="1" customWidth="1"/>
    <col min="21" max="21" width="19.44140625" style="1" bestFit="1" customWidth="1"/>
    <col min="22" max="16384" width="9.109375" style="1"/>
  </cols>
  <sheetData>
    <row r="1" spans="1:20" s="11" customFormat="1" x14ac:dyDescent="0.3">
      <c r="A1" s="57" t="s">
        <v>949</v>
      </c>
    </row>
    <row r="2" spans="1:20" s="11" customFormat="1" x14ac:dyDescent="0.3">
      <c r="A2" s="11" t="s">
        <v>16</v>
      </c>
      <c r="B2" s="11" t="s">
        <v>0</v>
      </c>
      <c r="C2" s="11" t="s">
        <v>1</v>
      </c>
      <c r="D2" s="11" t="s">
        <v>2</v>
      </c>
      <c r="E2" s="11" t="s">
        <v>461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9</v>
      </c>
      <c r="Q2" s="11" t="s">
        <v>14</v>
      </c>
      <c r="R2" s="11" t="s">
        <v>973</v>
      </c>
      <c r="S2" s="11" t="s">
        <v>441</v>
      </c>
      <c r="T2" s="11" t="s">
        <v>17</v>
      </c>
    </row>
    <row r="3" spans="1:20" s="33" customFormat="1" x14ac:dyDescent="0.3">
      <c r="A3" s="33" t="s">
        <v>1163</v>
      </c>
      <c r="B3" s="33">
        <v>50.59</v>
      </c>
      <c r="C3" s="33">
        <v>0.16</v>
      </c>
      <c r="D3" s="33">
        <v>1.08</v>
      </c>
      <c r="E3" s="33">
        <v>-0.01</v>
      </c>
      <c r="F3" s="33">
        <v>7.33</v>
      </c>
      <c r="G3" s="33">
        <v>20.38</v>
      </c>
      <c r="H3" s="33">
        <v>1.31</v>
      </c>
      <c r="I3" s="33">
        <v>17.86</v>
      </c>
      <c r="J3" s="33">
        <v>0.05</v>
      </c>
      <c r="L3" s="33">
        <v>1.35</v>
      </c>
      <c r="N3" s="33">
        <v>0.04</v>
      </c>
      <c r="Q3" s="33">
        <v>100.14</v>
      </c>
      <c r="R3" s="33" t="s">
        <v>971</v>
      </c>
      <c r="S3" s="33" t="s">
        <v>1419</v>
      </c>
      <c r="T3" s="33" t="s">
        <v>1164</v>
      </c>
    </row>
    <row r="4" spans="1:20" s="33" customFormat="1" x14ac:dyDescent="0.3">
      <c r="A4" s="33" t="s">
        <v>1165</v>
      </c>
      <c r="B4" s="33">
        <v>50.6</v>
      </c>
      <c r="C4" s="33">
        <v>0.24</v>
      </c>
      <c r="D4" s="33">
        <v>1.2</v>
      </c>
      <c r="E4" s="33">
        <v>0</v>
      </c>
      <c r="F4" s="33">
        <v>7.46</v>
      </c>
      <c r="G4" s="33">
        <v>20.170000000000002</v>
      </c>
      <c r="H4" s="33">
        <v>1.32</v>
      </c>
      <c r="I4" s="33">
        <v>17.649999999999999</v>
      </c>
      <c r="J4" s="33">
        <v>-0.01</v>
      </c>
      <c r="L4" s="33">
        <v>1.28</v>
      </c>
      <c r="N4" s="33">
        <v>0.05</v>
      </c>
      <c r="Q4" s="33">
        <v>99.97</v>
      </c>
      <c r="R4" s="33" t="s">
        <v>971</v>
      </c>
      <c r="S4" s="33" t="s">
        <v>1419</v>
      </c>
      <c r="T4" s="33" t="s">
        <v>1166</v>
      </c>
    </row>
    <row r="5" spans="1:20" s="33" customFormat="1" x14ac:dyDescent="0.3">
      <c r="A5" s="33" t="s">
        <v>1167</v>
      </c>
      <c r="B5" s="33">
        <v>50.79</v>
      </c>
      <c r="C5" s="33">
        <v>0.23</v>
      </c>
      <c r="D5" s="33">
        <v>1.1399999999999999</v>
      </c>
      <c r="E5" s="33">
        <v>-0.01</v>
      </c>
      <c r="F5" s="33">
        <v>7.77</v>
      </c>
      <c r="G5" s="33">
        <v>20.49</v>
      </c>
      <c r="H5" s="33">
        <v>1.25</v>
      </c>
      <c r="I5" s="33">
        <v>17.78</v>
      </c>
      <c r="J5" s="33">
        <v>0.04</v>
      </c>
      <c r="L5" s="33">
        <v>1.1599999999999999</v>
      </c>
      <c r="N5" s="33">
        <v>0.04</v>
      </c>
      <c r="Q5" s="33">
        <v>100.7</v>
      </c>
      <c r="R5" s="33" t="s">
        <v>971</v>
      </c>
      <c r="S5" s="33" t="s">
        <v>1419</v>
      </c>
      <c r="T5" s="33" t="s">
        <v>1168</v>
      </c>
    </row>
    <row r="6" spans="1:20" s="33" customFormat="1" x14ac:dyDescent="0.3">
      <c r="A6" s="33" t="s">
        <v>1169</v>
      </c>
      <c r="B6" s="33">
        <v>48.92</v>
      </c>
      <c r="C6" s="33">
        <v>0.14000000000000001</v>
      </c>
      <c r="D6" s="33">
        <v>0.75</v>
      </c>
      <c r="E6" s="33">
        <v>0.01</v>
      </c>
      <c r="F6" s="33">
        <v>6.25</v>
      </c>
      <c r="G6" s="33">
        <v>20.51</v>
      </c>
      <c r="H6" s="33">
        <v>1.49</v>
      </c>
      <c r="I6" s="33">
        <v>19.260000000000002</v>
      </c>
      <c r="J6" s="33">
        <v>0.04</v>
      </c>
      <c r="L6" s="33">
        <v>1</v>
      </c>
      <c r="N6" s="33">
        <v>0.01</v>
      </c>
      <c r="Q6" s="33">
        <v>98.37</v>
      </c>
      <c r="R6" s="33" t="s">
        <v>971</v>
      </c>
      <c r="S6" s="33" t="s">
        <v>1419</v>
      </c>
      <c r="T6" s="33" t="s">
        <v>1170</v>
      </c>
    </row>
    <row r="7" spans="1:20" s="33" customFormat="1" x14ac:dyDescent="0.3">
      <c r="A7" s="33" t="s">
        <v>1171</v>
      </c>
      <c r="B7" s="33">
        <v>49.9</v>
      </c>
      <c r="C7" s="33">
        <v>0.14000000000000001</v>
      </c>
      <c r="D7" s="33">
        <v>0.76</v>
      </c>
      <c r="E7" s="33">
        <v>-0.01</v>
      </c>
      <c r="F7" s="33">
        <v>6.47</v>
      </c>
      <c r="G7" s="33">
        <v>20.8</v>
      </c>
      <c r="H7" s="33">
        <v>1.48</v>
      </c>
      <c r="I7" s="33">
        <v>19.05</v>
      </c>
      <c r="J7" s="33">
        <v>0.03</v>
      </c>
      <c r="L7" s="33">
        <v>1.07</v>
      </c>
      <c r="N7" s="33">
        <v>0.08</v>
      </c>
      <c r="Q7" s="33">
        <v>99.78</v>
      </c>
      <c r="R7" s="33" t="s">
        <v>971</v>
      </c>
      <c r="S7" s="33" t="s">
        <v>1419</v>
      </c>
      <c r="T7" s="33" t="s">
        <v>1172</v>
      </c>
    </row>
    <row r="8" spans="1:20" s="33" customFormat="1" x14ac:dyDescent="0.3">
      <c r="A8" s="33" t="s">
        <v>1173</v>
      </c>
      <c r="B8" s="33">
        <v>49.71</v>
      </c>
      <c r="C8" s="33">
        <v>0.16</v>
      </c>
      <c r="D8" s="33">
        <v>1.75</v>
      </c>
      <c r="E8" s="33">
        <v>0.01</v>
      </c>
      <c r="F8" s="33">
        <v>6.44</v>
      </c>
      <c r="G8" s="33">
        <v>20.04</v>
      </c>
      <c r="H8" s="33">
        <v>1.4</v>
      </c>
      <c r="I8" s="33">
        <v>19.399999999999999</v>
      </c>
      <c r="J8" s="33">
        <v>-0.04</v>
      </c>
      <c r="L8" s="33">
        <v>1.26</v>
      </c>
      <c r="N8" s="33">
        <v>0.05</v>
      </c>
      <c r="Q8" s="33">
        <v>100.22</v>
      </c>
      <c r="R8" s="33" t="s">
        <v>971</v>
      </c>
      <c r="S8" s="33" t="s">
        <v>1419</v>
      </c>
      <c r="T8" s="33" t="s">
        <v>1174</v>
      </c>
    </row>
    <row r="9" spans="1:20" s="33" customFormat="1" x14ac:dyDescent="0.3">
      <c r="A9" s="33" t="s">
        <v>1175</v>
      </c>
      <c r="B9" s="33">
        <v>49.2</v>
      </c>
      <c r="C9" s="33">
        <v>0.16</v>
      </c>
      <c r="D9" s="33">
        <v>0.93</v>
      </c>
      <c r="E9" s="33">
        <v>-0.02</v>
      </c>
      <c r="F9" s="33">
        <v>6.38</v>
      </c>
      <c r="G9" s="33">
        <v>19.989999999999998</v>
      </c>
      <c r="H9" s="33">
        <v>1.35</v>
      </c>
      <c r="I9" s="33">
        <v>19.149999999999999</v>
      </c>
      <c r="J9" s="33">
        <v>0.02</v>
      </c>
      <c r="L9" s="33">
        <v>1.1200000000000001</v>
      </c>
      <c r="N9" s="33">
        <v>0.05</v>
      </c>
      <c r="Q9" s="33">
        <v>98.36</v>
      </c>
      <c r="R9" s="33" t="s">
        <v>971</v>
      </c>
      <c r="S9" s="33" t="s">
        <v>1419</v>
      </c>
      <c r="T9" s="33" t="s">
        <v>1176</v>
      </c>
    </row>
    <row r="10" spans="1:20" s="33" customFormat="1" x14ac:dyDescent="0.3">
      <c r="A10" s="33" t="s">
        <v>1177</v>
      </c>
      <c r="B10" s="33">
        <v>49.74</v>
      </c>
      <c r="C10" s="33">
        <v>0.16</v>
      </c>
      <c r="D10" s="33">
        <v>0.75</v>
      </c>
      <c r="E10" s="33">
        <v>-0.01</v>
      </c>
      <c r="F10" s="33">
        <v>6.45</v>
      </c>
      <c r="G10" s="33">
        <v>20.36</v>
      </c>
      <c r="H10" s="33">
        <v>1.5</v>
      </c>
      <c r="I10" s="33">
        <v>19.48</v>
      </c>
      <c r="J10" s="33">
        <v>0</v>
      </c>
      <c r="L10" s="33">
        <v>0.96</v>
      </c>
      <c r="N10" s="33">
        <v>0.04</v>
      </c>
      <c r="Q10" s="33">
        <v>99.43</v>
      </c>
      <c r="R10" s="33" t="s">
        <v>971</v>
      </c>
      <c r="S10" s="33" t="s">
        <v>1419</v>
      </c>
      <c r="T10" s="33" t="s">
        <v>1178</v>
      </c>
    </row>
    <row r="11" spans="1:20" s="33" customFormat="1" x14ac:dyDescent="0.3">
      <c r="A11" s="33" t="s">
        <v>1179</v>
      </c>
      <c r="B11" s="33">
        <v>49.67</v>
      </c>
      <c r="C11" s="33">
        <v>0.14000000000000001</v>
      </c>
      <c r="D11" s="33">
        <v>0.75</v>
      </c>
      <c r="E11" s="33">
        <v>-0.01</v>
      </c>
      <c r="F11" s="33">
        <v>6.75</v>
      </c>
      <c r="G11" s="33">
        <v>20.2</v>
      </c>
      <c r="H11" s="33">
        <v>1.41</v>
      </c>
      <c r="I11" s="33">
        <v>18.920000000000002</v>
      </c>
      <c r="J11" s="33">
        <v>0.01</v>
      </c>
      <c r="L11" s="33">
        <v>1.06</v>
      </c>
      <c r="N11" s="33">
        <v>0.03</v>
      </c>
      <c r="Q11" s="33">
        <v>98.94</v>
      </c>
      <c r="R11" s="33" t="s">
        <v>971</v>
      </c>
      <c r="S11" s="33" t="s">
        <v>1419</v>
      </c>
      <c r="T11" s="33" t="s">
        <v>1180</v>
      </c>
    </row>
    <row r="12" spans="1:20" s="33" customFormat="1" x14ac:dyDescent="0.3">
      <c r="A12" s="33" t="s">
        <v>1181</v>
      </c>
      <c r="B12" s="33">
        <v>50.14</v>
      </c>
      <c r="C12" s="33">
        <v>0.17</v>
      </c>
      <c r="D12" s="33">
        <v>1.1399999999999999</v>
      </c>
      <c r="E12" s="33">
        <v>0</v>
      </c>
      <c r="F12" s="33">
        <v>6.62</v>
      </c>
      <c r="G12" s="33">
        <v>19.95</v>
      </c>
      <c r="H12" s="33">
        <v>1.3</v>
      </c>
      <c r="I12" s="33">
        <v>19.25</v>
      </c>
      <c r="J12" s="33">
        <v>0</v>
      </c>
      <c r="L12" s="33">
        <v>1.4</v>
      </c>
      <c r="N12" s="33">
        <v>0.05</v>
      </c>
      <c r="Q12" s="33">
        <v>100.03</v>
      </c>
      <c r="R12" s="33" t="s">
        <v>971</v>
      </c>
      <c r="S12" s="33" t="s">
        <v>1419</v>
      </c>
      <c r="T12" s="33" t="s">
        <v>1182</v>
      </c>
    </row>
    <row r="13" spans="1:20" s="33" customFormat="1" x14ac:dyDescent="0.3">
      <c r="A13" s="33" t="s">
        <v>1183</v>
      </c>
      <c r="B13" s="33">
        <v>50.63</v>
      </c>
      <c r="C13" s="33">
        <v>0.19</v>
      </c>
      <c r="D13" s="33">
        <v>1.22</v>
      </c>
      <c r="E13" s="33">
        <v>-0.01</v>
      </c>
      <c r="F13" s="33">
        <v>6.96</v>
      </c>
      <c r="G13" s="33">
        <v>19.98</v>
      </c>
      <c r="H13" s="33">
        <v>1.27</v>
      </c>
      <c r="I13" s="33">
        <v>18.96</v>
      </c>
      <c r="J13" s="33">
        <v>0.02</v>
      </c>
      <c r="L13" s="33">
        <v>1.28</v>
      </c>
      <c r="N13" s="33">
        <v>0.05</v>
      </c>
      <c r="Q13" s="33">
        <v>100.55</v>
      </c>
      <c r="R13" s="33" t="s">
        <v>971</v>
      </c>
      <c r="S13" s="33" t="s">
        <v>1419</v>
      </c>
      <c r="T13" s="33" t="s">
        <v>1184</v>
      </c>
    </row>
    <row r="14" spans="1:20" s="33" customFormat="1" x14ac:dyDescent="0.3">
      <c r="A14" s="33" t="s">
        <v>1185</v>
      </c>
      <c r="B14" s="33">
        <v>50.49</v>
      </c>
      <c r="C14" s="33">
        <v>0.22</v>
      </c>
      <c r="D14" s="33">
        <v>1.28</v>
      </c>
      <c r="E14" s="33">
        <v>0</v>
      </c>
      <c r="F14" s="33">
        <v>7.01</v>
      </c>
      <c r="G14" s="33">
        <v>20.170000000000002</v>
      </c>
      <c r="H14" s="33">
        <v>1.27</v>
      </c>
      <c r="I14" s="33">
        <v>18.7</v>
      </c>
      <c r="J14" s="33">
        <v>0.04</v>
      </c>
      <c r="L14" s="33">
        <v>1.28</v>
      </c>
      <c r="N14" s="33">
        <v>0.04</v>
      </c>
      <c r="Q14" s="33">
        <v>100.5</v>
      </c>
      <c r="R14" s="33" t="s">
        <v>971</v>
      </c>
      <c r="S14" s="33" t="s">
        <v>1419</v>
      </c>
      <c r="T14" s="33" t="s">
        <v>1186</v>
      </c>
    </row>
    <row r="15" spans="1:20" s="33" customFormat="1" x14ac:dyDescent="0.3">
      <c r="A15" s="33" t="s">
        <v>1187</v>
      </c>
      <c r="B15" s="33">
        <v>50.48</v>
      </c>
      <c r="C15" s="33">
        <v>0.19</v>
      </c>
      <c r="D15" s="33">
        <v>1.1100000000000001</v>
      </c>
      <c r="E15" s="33">
        <v>0.01</v>
      </c>
      <c r="F15" s="33">
        <v>6.96</v>
      </c>
      <c r="G15" s="33">
        <v>20.149999999999999</v>
      </c>
      <c r="H15" s="33">
        <v>1.32</v>
      </c>
      <c r="I15" s="33">
        <v>18.86</v>
      </c>
      <c r="J15" s="33">
        <v>0.05</v>
      </c>
      <c r="L15" s="33">
        <v>1.2</v>
      </c>
      <c r="N15" s="33">
        <v>0.04</v>
      </c>
      <c r="Q15" s="33">
        <v>100.38</v>
      </c>
      <c r="R15" s="33" t="s">
        <v>971</v>
      </c>
      <c r="S15" s="33" t="s">
        <v>1419</v>
      </c>
      <c r="T15" s="33" t="s">
        <v>1188</v>
      </c>
    </row>
    <row r="16" spans="1:20" s="33" customFormat="1" x14ac:dyDescent="0.3">
      <c r="A16" s="33" t="s">
        <v>1189</v>
      </c>
      <c r="B16" s="33">
        <v>50.33</v>
      </c>
      <c r="C16" s="33">
        <v>0.19</v>
      </c>
      <c r="D16" s="33">
        <v>1.0900000000000001</v>
      </c>
      <c r="E16" s="33">
        <v>-0.01</v>
      </c>
      <c r="F16" s="33">
        <v>6.86</v>
      </c>
      <c r="G16" s="33">
        <v>20.12</v>
      </c>
      <c r="H16" s="33">
        <v>1.33</v>
      </c>
      <c r="I16" s="33">
        <v>18.940000000000001</v>
      </c>
      <c r="J16" s="33">
        <v>-0.02</v>
      </c>
      <c r="L16" s="33">
        <v>1.17</v>
      </c>
      <c r="N16" s="33">
        <v>0.03</v>
      </c>
      <c r="Q16" s="33">
        <v>100.05</v>
      </c>
      <c r="R16" s="33" t="s">
        <v>971</v>
      </c>
      <c r="S16" s="33" t="s">
        <v>1419</v>
      </c>
      <c r="T16" s="33" t="s">
        <v>1190</v>
      </c>
    </row>
    <row r="17" spans="1:20" s="33" customFormat="1" x14ac:dyDescent="0.3">
      <c r="A17" s="33" t="s">
        <v>1191</v>
      </c>
      <c r="B17" s="33">
        <v>50.27</v>
      </c>
      <c r="C17" s="33">
        <v>0.18</v>
      </c>
      <c r="D17" s="33">
        <v>1.03</v>
      </c>
      <c r="E17" s="33">
        <v>-0.01</v>
      </c>
      <c r="F17" s="33">
        <v>6.57</v>
      </c>
      <c r="G17" s="33">
        <v>20.440000000000001</v>
      </c>
      <c r="H17" s="33">
        <v>1.38</v>
      </c>
      <c r="I17" s="33">
        <v>19.11</v>
      </c>
      <c r="J17" s="33">
        <v>0</v>
      </c>
      <c r="L17" s="33">
        <v>1.25</v>
      </c>
      <c r="N17" s="33">
        <v>0.04</v>
      </c>
      <c r="Q17" s="33">
        <v>100.27</v>
      </c>
      <c r="R17" s="33" t="s">
        <v>971</v>
      </c>
      <c r="S17" s="33" t="s">
        <v>1419</v>
      </c>
      <c r="T17" s="33" t="s">
        <v>1192</v>
      </c>
    </row>
    <row r="18" spans="1:20" s="33" customFormat="1" x14ac:dyDescent="0.3">
      <c r="A18" s="34" t="s">
        <v>178</v>
      </c>
      <c r="B18" s="35">
        <f>AVERAGE(B3:B17)</f>
        <v>50.097333333333339</v>
      </c>
      <c r="C18" s="35">
        <f t="shared" ref="C18:G18" si="0">AVERAGE(C3:C17)</f>
        <v>0.17799999999999999</v>
      </c>
      <c r="D18" s="35">
        <f t="shared" si="0"/>
        <v>1.0653333333333332</v>
      </c>
      <c r="E18" s="35">
        <f t="shared" si="0"/>
        <v>-4.6666666666666671E-3</v>
      </c>
      <c r="F18" s="35">
        <f t="shared" si="0"/>
        <v>6.8186666666666671</v>
      </c>
      <c r="G18" s="35">
        <f t="shared" si="0"/>
        <v>20.249999999999996</v>
      </c>
      <c r="H18" s="35">
        <f>AVERAGE(H3:H17)</f>
        <v>1.3586666666666667</v>
      </c>
      <c r="I18" s="35">
        <f>AVERAGE(I3:I17)</f>
        <v>18.824666666666666</v>
      </c>
      <c r="J18" s="35">
        <f>AVERAGE(J3:J17)</f>
        <v>1.5333333333333334E-2</v>
      </c>
      <c r="L18" s="35">
        <f>AVERAGE(L3:L17)</f>
        <v>1.1893333333333331</v>
      </c>
      <c r="N18" s="35">
        <f>AVERAGE(N3:N17)</f>
        <v>4.2666666666666672E-2</v>
      </c>
      <c r="O18" s="35"/>
      <c r="Q18" s="35">
        <f>AVERAGE(Q3:Q17)</f>
        <v>99.845999999999989</v>
      </c>
    </row>
    <row r="19" spans="1:20" s="33" customFormat="1" x14ac:dyDescent="0.3">
      <c r="A19" s="36" t="s">
        <v>179</v>
      </c>
      <c r="B19" s="37">
        <f>_xlfn.STDEV.S(B3:B17)</f>
        <v>0.55651295282919178</v>
      </c>
      <c r="C19" s="37">
        <f t="shared" ref="C19:G19" si="1">_xlfn.STDEV.S(C3:C17)</f>
        <v>3.2115861679683763E-2</v>
      </c>
      <c r="D19" s="37">
        <f t="shared" si="1"/>
        <v>0.26484137210970754</v>
      </c>
      <c r="E19" s="37">
        <f t="shared" si="1"/>
        <v>9.1547541643412708E-3</v>
      </c>
      <c r="F19" s="37">
        <f t="shared" si="1"/>
        <v>0.4374253677839825</v>
      </c>
      <c r="G19" s="37">
        <f t="shared" si="1"/>
        <v>0.24047571900000958</v>
      </c>
      <c r="H19" s="37">
        <f>_xlfn.STDEV.S(H3:H17)</f>
        <v>8.1929121515984457E-2</v>
      </c>
      <c r="I19" s="37">
        <f>_xlfn.STDEV.S(I3:I17)</f>
        <v>0.58725592701097873</v>
      </c>
      <c r="J19" s="37">
        <f>_xlfn.STDEV.S(J3:J17)</f>
        <v>2.6956755492207638E-2</v>
      </c>
      <c r="L19" s="37">
        <f>_xlfn.STDEV.S(L3:L17)</f>
        <v>0.1279211066392491</v>
      </c>
      <c r="N19" s="37">
        <f>_xlfn.STDEV.S(N3:N17)</f>
        <v>1.4864467059144123E-2</v>
      </c>
      <c r="O19" s="37"/>
      <c r="Q19" s="37">
        <f>_xlfn.STDEV.S(Q3:Q17)</f>
        <v>0.74736489462262279</v>
      </c>
    </row>
    <row r="20" spans="1:20" s="11" customFormat="1" x14ac:dyDescent="0.3"/>
    <row r="21" spans="1:20" x14ac:dyDescent="0.3">
      <c r="A21" s="1" t="s">
        <v>620</v>
      </c>
      <c r="B21" s="1">
        <v>47.43</v>
      </c>
      <c r="C21" s="1">
        <v>0.17</v>
      </c>
      <c r="D21" s="1">
        <v>0.56000000000000005</v>
      </c>
      <c r="E21" s="1">
        <v>0.01</v>
      </c>
      <c r="F21" s="1">
        <v>0.16</v>
      </c>
      <c r="G21" s="1">
        <v>2.13</v>
      </c>
      <c r="H21" s="1">
        <v>0.41</v>
      </c>
      <c r="I21" s="1">
        <v>29.27</v>
      </c>
      <c r="J21" s="1">
        <v>-0.01</v>
      </c>
      <c r="L21" s="1">
        <v>12.04</v>
      </c>
      <c r="N21" s="1">
        <v>0.15</v>
      </c>
      <c r="Q21" s="1">
        <v>92.27</v>
      </c>
      <c r="R21" s="1" t="s">
        <v>968</v>
      </c>
      <c r="S21" s="1" t="s">
        <v>1015</v>
      </c>
      <c r="T21" s="1" t="s">
        <v>621</v>
      </c>
    </row>
    <row r="22" spans="1:20" x14ac:dyDescent="0.3">
      <c r="A22" s="1" t="s">
        <v>622</v>
      </c>
      <c r="B22" s="1">
        <v>47.56</v>
      </c>
      <c r="C22" s="1">
        <v>0.16</v>
      </c>
      <c r="D22" s="1">
        <v>0.55000000000000004</v>
      </c>
      <c r="E22" s="1">
        <v>0</v>
      </c>
      <c r="F22" s="1">
        <v>0.14000000000000001</v>
      </c>
      <c r="G22" s="1">
        <v>2.13</v>
      </c>
      <c r="H22" s="1">
        <v>0.38</v>
      </c>
      <c r="I22" s="1">
        <v>28.87</v>
      </c>
      <c r="J22" s="1">
        <v>0.01</v>
      </c>
      <c r="L22" s="1">
        <v>11.96</v>
      </c>
      <c r="N22" s="1">
        <v>0.12</v>
      </c>
      <c r="Q22" s="1">
        <v>91.85</v>
      </c>
      <c r="R22" s="1" t="s">
        <v>968</v>
      </c>
      <c r="S22" s="1" t="s">
        <v>1015</v>
      </c>
      <c r="T22" s="1" t="s">
        <v>623</v>
      </c>
    </row>
    <row r="23" spans="1:20" x14ac:dyDescent="0.3">
      <c r="A23" s="1" t="s">
        <v>624</v>
      </c>
      <c r="B23" s="1">
        <v>47.64</v>
      </c>
      <c r="C23" s="1">
        <v>0.4</v>
      </c>
      <c r="D23" s="1">
        <v>0.78</v>
      </c>
      <c r="E23" s="1">
        <v>0.01</v>
      </c>
      <c r="F23" s="1">
        <v>0.15</v>
      </c>
      <c r="G23" s="1">
        <v>1.65</v>
      </c>
      <c r="H23" s="1">
        <v>0.28000000000000003</v>
      </c>
      <c r="I23" s="1">
        <v>29.21</v>
      </c>
      <c r="J23" s="1">
        <v>0.02</v>
      </c>
      <c r="L23" s="1">
        <v>12.35</v>
      </c>
      <c r="N23" s="1">
        <v>0.16</v>
      </c>
      <c r="Q23" s="1">
        <v>92.58</v>
      </c>
      <c r="R23" s="1" t="s">
        <v>968</v>
      </c>
      <c r="S23" s="1" t="s">
        <v>1015</v>
      </c>
      <c r="T23" s="1" t="s">
        <v>625</v>
      </c>
    </row>
    <row r="24" spans="1:20" x14ac:dyDescent="0.3">
      <c r="A24" s="11" t="s">
        <v>178</v>
      </c>
      <c r="B24" s="7">
        <f>AVERAGE(B21:B23)</f>
        <v>47.543333333333329</v>
      </c>
      <c r="C24" s="7">
        <f t="shared" ref="C24:Q24" si="2">AVERAGE(C21:C23)</f>
        <v>0.24333333333333332</v>
      </c>
      <c r="D24" s="7">
        <f t="shared" si="2"/>
        <v>0.63</v>
      </c>
      <c r="E24" s="7">
        <f t="shared" si="2"/>
        <v>6.6666666666666671E-3</v>
      </c>
      <c r="F24" s="7">
        <f t="shared" si="2"/>
        <v>0.15000000000000002</v>
      </c>
      <c r="G24" s="7">
        <f t="shared" si="2"/>
        <v>1.97</v>
      </c>
      <c r="H24" s="7">
        <f t="shared" si="2"/>
        <v>0.35666666666666669</v>
      </c>
      <c r="I24" s="7">
        <f t="shared" si="2"/>
        <v>29.116666666666664</v>
      </c>
      <c r="J24" s="7">
        <f t="shared" si="2"/>
        <v>6.6666666666666671E-3</v>
      </c>
      <c r="K24" s="7"/>
      <c r="L24" s="7">
        <f t="shared" si="2"/>
        <v>12.116666666666667</v>
      </c>
      <c r="M24" s="7"/>
      <c r="N24" s="7">
        <f t="shared" si="2"/>
        <v>0.14333333333333334</v>
      </c>
      <c r="O24" s="7"/>
      <c r="P24" s="7"/>
      <c r="Q24" s="7">
        <f t="shared" si="2"/>
        <v>92.233333333333334</v>
      </c>
    </row>
    <row r="25" spans="1:20" x14ac:dyDescent="0.3">
      <c r="A25" s="14" t="s">
        <v>179</v>
      </c>
      <c r="B25" s="8">
        <f>_xlfn.STDEV.S(B21:B23)</f>
        <v>0.10598742063723156</v>
      </c>
      <c r="C25" s="8">
        <f t="shared" ref="C25:Q25" si="3">_xlfn.STDEV.S(C21:C23)</f>
        <v>0.13576941236277543</v>
      </c>
      <c r="D25" s="8">
        <f t="shared" si="3"/>
        <v>0.13000000000000009</v>
      </c>
      <c r="E25" s="8">
        <f t="shared" si="3"/>
        <v>5.773502691896258E-3</v>
      </c>
      <c r="F25" s="8">
        <f t="shared" si="3"/>
        <v>9.999999999999995E-3</v>
      </c>
      <c r="G25" s="8">
        <f t="shared" si="3"/>
        <v>0.27712812921101954</v>
      </c>
      <c r="H25" s="8">
        <f t="shared" si="3"/>
        <v>6.806859285554058E-2</v>
      </c>
      <c r="I25" s="8">
        <f t="shared" si="3"/>
        <v>0.21571586249817862</v>
      </c>
      <c r="J25" s="8">
        <f t="shared" si="3"/>
        <v>1.5275252316519468E-2</v>
      </c>
      <c r="K25" s="8"/>
      <c r="L25" s="8">
        <f t="shared" si="3"/>
        <v>0.20599352740640464</v>
      </c>
      <c r="M25" s="8"/>
      <c r="N25" s="8">
        <f t="shared" si="3"/>
        <v>2.0816659994661181E-2</v>
      </c>
      <c r="O25" s="8"/>
      <c r="P25" s="8"/>
      <c r="Q25" s="8">
        <f t="shared" si="3"/>
        <v>0.36637867477970765</v>
      </c>
    </row>
    <row r="27" spans="1:20" x14ac:dyDescent="0.3">
      <c r="A27" s="1" t="s">
        <v>626</v>
      </c>
      <c r="B27" s="1">
        <v>48.23</v>
      </c>
      <c r="C27" s="1">
        <v>0.25</v>
      </c>
      <c r="D27" s="1">
        <v>0.79</v>
      </c>
      <c r="E27" s="1">
        <v>0</v>
      </c>
      <c r="F27" s="1">
        <v>0.13</v>
      </c>
      <c r="G27" s="1">
        <v>1.25</v>
      </c>
      <c r="H27" s="1">
        <v>0.27</v>
      </c>
      <c r="I27" s="1">
        <v>29.64</v>
      </c>
      <c r="J27" s="1">
        <v>0.02</v>
      </c>
      <c r="L27" s="1">
        <v>12.57</v>
      </c>
      <c r="N27" s="1">
        <v>0.15</v>
      </c>
      <c r="Q27" s="1">
        <v>93.23</v>
      </c>
      <c r="R27" s="1" t="s">
        <v>968</v>
      </c>
      <c r="S27" s="1" t="s">
        <v>1015</v>
      </c>
      <c r="T27" s="1" t="s">
        <v>627</v>
      </c>
    </row>
    <row r="28" spans="1:20" x14ac:dyDescent="0.3">
      <c r="A28" s="1" t="s">
        <v>628</v>
      </c>
      <c r="B28" s="1">
        <v>47.9</v>
      </c>
      <c r="C28" s="1">
        <v>0.19</v>
      </c>
      <c r="D28" s="1">
        <v>0.85</v>
      </c>
      <c r="E28" s="1">
        <v>0.01</v>
      </c>
      <c r="F28" s="1">
        <v>0.13</v>
      </c>
      <c r="G28" s="1">
        <v>0.8</v>
      </c>
      <c r="H28" s="1">
        <v>0.24</v>
      </c>
      <c r="I28" s="1">
        <v>29.77</v>
      </c>
      <c r="J28" s="1">
        <v>-0.01</v>
      </c>
      <c r="L28" s="1">
        <v>12.78</v>
      </c>
      <c r="N28" s="1">
        <v>0.14000000000000001</v>
      </c>
      <c r="Q28" s="1">
        <v>92.75</v>
      </c>
      <c r="R28" s="1" t="s">
        <v>968</v>
      </c>
      <c r="S28" s="1" t="s">
        <v>1015</v>
      </c>
      <c r="T28" s="1" t="s">
        <v>629</v>
      </c>
    </row>
    <row r="29" spans="1:20" x14ac:dyDescent="0.3">
      <c r="A29" s="1" t="s">
        <v>630</v>
      </c>
      <c r="B29" s="1">
        <v>47.68</v>
      </c>
      <c r="C29" s="1">
        <v>0.54</v>
      </c>
      <c r="D29" s="1">
        <v>0.94</v>
      </c>
      <c r="E29" s="1">
        <v>0.01</v>
      </c>
      <c r="F29" s="1">
        <v>0.13</v>
      </c>
      <c r="G29" s="1">
        <v>1.37</v>
      </c>
      <c r="H29" s="1">
        <v>0.27</v>
      </c>
      <c r="I29" s="1">
        <v>28.61</v>
      </c>
      <c r="J29" s="1">
        <v>-0.01</v>
      </c>
      <c r="L29" s="1">
        <v>12.46</v>
      </c>
      <c r="N29" s="1">
        <v>0.14000000000000001</v>
      </c>
      <c r="Q29" s="1">
        <v>92.08</v>
      </c>
      <c r="R29" s="1" t="s">
        <v>968</v>
      </c>
      <c r="S29" s="1" t="s">
        <v>1015</v>
      </c>
      <c r="T29" s="1" t="s">
        <v>631</v>
      </c>
    </row>
    <row r="30" spans="1:20" x14ac:dyDescent="0.3">
      <c r="A30" s="11" t="s">
        <v>178</v>
      </c>
      <c r="B30" s="7">
        <f>AVERAGE(B27:B29)</f>
        <v>47.936666666666667</v>
      </c>
      <c r="C30" s="7">
        <f t="shared" ref="C30" si="4">AVERAGE(C27:C29)</f>
        <v>0.32666666666666666</v>
      </c>
      <c r="D30" s="7">
        <f t="shared" ref="D30" si="5">AVERAGE(D27:D29)</f>
        <v>0.86</v>
      </c>
      <c r="E30" s="7">
        <f t="shared" ref="E30" si="6">AVERAGE(E27:E29)</f>
        <v>6.6666666666666671E-3</v>
      </c>
      <c r="F30" s="7">
        <f t="shared" ref="F30" si="7">AVERAGE(F27:F29)</f>
        <v>0.13</v>
      </c>
      <c r="G30" s="7">
        <f t="shared" ref="G30" si="8">AVERAGE(G27:G29)</f>
        <v>1.1399999999999999</v>
      </c>
      <c r="H30" s="7">
        <f t="shared" ref="H30" si="9">AVERAGE(H27:H29)</f>
        <v>0.26</v>
      </c>
      <c r="I30" s="7">
        <f t="shared" ref="I30" si="10">AVERAGE(I27:I29)</f>
        <v>29.34</v>
      </c>
      <c r="J30" s="7">
        <f t="shared" ref="J30" si="11">AVERAGE(J27:J29)</f>
        <v>0</v>
      </c>
      <c r="K30" s="7"/>
      <c r="L30" s="7">
        <f t="shared" ref="L30" si="12">AVERAGE(L27:L29)</f>
        <v>12.603333333333333</v>
      </c>
      <c r="M30" s="7"/>
      <c r="N30" s="7">
        <f t="shared" ref="N30" si="13">AVERAGE(N27:N29)</f>
        <v>0.14333333333333334</v>
      </c>
      <c r="O30" s="7"/>
      <c r="P30" s="7"/>
      <c r="Q30" s="7">
        <f t="shared" ref="Q30" si="14">AVERAGE(Q27:Q29)</f>
        <v>92.686666666666667</v>
      </c>
    </row>
    <row r="31" spans="1:20" x14ac:dyDescent="0.3">
      <c r="A31" s="14" t="s">
        <v>179</v>
      </c>
      <c r="B31" s="8">
        <f>_xlfn.STDEV.S(B27:B29)</f>
        <v>0.27682726262659274</v>
      </c>
      <c r="C31" s="8">
        <f t="shared" ref="C31:J31" si="15">_xlfn.STDEV.S(C27:C29)</f>
        <v>0.18717193521821943</v>
      </c>
      <c r="D31" s="8">
        <f t="shared" si="15"/>
        <v>7.5498344352707455E-2</v>
      </c>
      <c r="E31" s="8">
        <f t="shared" si="15"/>
        <v>5.773502691896258E-3</v>
      </c>
      <c r="F31" s="8">
        <f t="shared" si="15"/>
        <v>0</v>
      </c>
      <c r="G31" s="8">
        <f t="shared" si="15"/>
        <v>0.3004995840263352</v>
      </c>
      <c r="H31" s="8">
        <f t="shared" si="15"/>
        <v>1.7320508075688787E-2</v>
      </c>
      <c r="I31" s="8">
        <f t="shared" si="15"/>
        <v>0.63553127381742625</v>
      </c>
      <c r="J31" s="8">
        <f t="shared" si="15"/>
        <v>1.7320508075688773E-2</v>
      </c>
      <c r="K31" s="8"/>
      <c r="L31" s="8">
        <f t="shared" ref="L31" si="16">_xlfn.STDEV.S(L27:L29)</f>
        <v>0.1625833119767619</v>
      </c>
      <c r="M31" s="8"/>
      <c r="N31" s="8">
        <f t="shared" ref="N31" si="17">_xlfn.STDEV.S(N27:N29)</f>
        <v>5.7735026918962467E-3</v>
      </c>
      <c r="O31" s="8"/>
      <c r="P31" s="8"/>
      <c r="Q31" s="8">
        <f t="shared" ref="Q31" si="18">_xlfn.STDEV.S(Q27:Q29)</f>
        <v>0.57761001838033987</v>
      </c>
    </row>
    <row r="33" spans="1:21" x14ac:dyDescent="0.3">
      <c r="A33" s="1" t="s">
        <v>803</v>
      </c>
      <c r="B33" s="1">
        <v>55.02</v>
      </c>
      <c r="D33" s="1">
        <v>22.79</v>
      </c>
      <c r="G33" s="1">
        <v>0.01</v>
      </c>
      <c r="I33" s="1">
        <v>0.39</v>
      </c>
      <c r="J33" s="1">
        <v>0.03</v>
      </c>
      <c r="K33" s="1">
        <v>0.01</v>
      </c>
      <c r="L33" s="1">
        <v>13.09</v>
      </c>
      <c r="M33" s="1">
        <v>0.22</v>
      </c>
      <c r="Q33" s="1">
        <v>91.55</v>
      </c>
      <c r="R33" s="1" t="s">
        <v>583</v>
      </c>
      <c r="S33" s="1" t="s">
        <v>1015</v>
      </c>
      <c r="T33" s="1" t="s">
        <v>804</v>
      </c>
    </row>
    <row r="34" spans="1:21" x14ac:dyDescent="0.3">
      <c r="A34" s="1" t="s">
        <v>799</v>
      </c>
      <c r="B34" s="1">
        <v>54.09</v>
      </c>
      <c r="D34" s="1">
        <v>22.97</v>
      </c>
      <c r="G34" s="1">
        <v>0</v>
      </c>
      <c r="I34" s="1">
        <v>0.36</v>
      </c>
      <c r="J34" s="1">
        <v>0.02</v>
      </c>
      <c r="K34" s="1">
        <v>0.01</v>
      </c>
      <c r="L34" s="1">
        <v>12.89</v>
      </c>
      <c r="M34" s="1">
        <v>0.22</v>
      </c>
      <c r="Q34" s="1">
        <v>90.57</v>
      </c>
      <c r="R34" s="1" t="s">
        <v>583</v>
      </c>
      <c r="S34" s="1" t="s">
        <v>1015</v>
      </c>
      <c r="T34" s="1" t="s">
        <v>800</v>
      </c>
    </row>
    <row r="35" spans="1:21" x14ac:dyDescent="0.3">
      <c r="A35" s="1" t="s">
        <v>795</v>
      </c>
      <c r="B35" s="1">
        <v>52.95</v>
      </c>
      <c r="D35" s="1">
        <v>24.74</v>
      </c>
      <c r="G35" s="1">
        <v>0.14000000000000001</v>
      </c>
      <c r="I35" s="1">
        <v>0.43</v>
      </c>
      <c r="J35" s="1">
        <v>0.06</v>
      </c>
      <c r="K35" s="1">
        <v>0.01</v>
      </c>
      <c r="L35" s="1">
        <v>12.24</v>
      </c>
      <c r="M35" s="1">
        <v>0.3</v>
      </c>
      <c r="Q35" s="1">
        <v>90.86</v>
      </c>
      <c r="R35" s="1" t="s">
        <v>583</v>
      </c>
      <c r="S35" s="1" t="s">
        <v>1015</v>
      </c>
      <c r="T35" s="1" t="s">
        <v>796</v>
      </c>
    </row>
    <row r="36" spans="1:21" x14ac:dyDescent="0.3">
      <c r="A36" s="1" t="s">
        <v>797</v>
      </c>
      <c r="B36" s="1">
        <v>53.94</v>
      </c>
      <c r="D36" s="1">
        <v>23.04</v>
      </c>
      <c r="G36" s="1">
        <v>0.01</v>
      </c>
      <c r="I36" s="1">
        <v>0.47</v>
      </c>
      <c r="J36" s="1">
        <v>-0.02</v>
      </c>
      <c r="K36" s="1">
        <v>-0.01</v>
      </c>
      <c r="L36" s="1">
        <v>12.86</v>
      </c>
      <c r="M36" s="1">
        <v>0.22</v>
      </c>
      <c r="Q36" s="1">
        <v>90.54</v>
      </c>
      <c r="R36" s="1" t="s">
        <v>583</v>
      </c>
      <c r="S36" s="1" t="s">
        <v>1015</v>
      </c>
      <c r="T36" s="1" t="s">
        <v>798</v>
      </c>
    </row>
    <row r="37" spans="1:21" x14ac:dyDescent="0.3">
      <c r="A37" s="1" t="s">
        <v>793</v>
      </c>
      <c r="B37" s="1">
        <v>51.45</v>
      </c>
      <c r="D37" s="1">
        <v>26.58</v>
      </c>
      <c r="G37" s="1">
        <v>0.74</v>
      </c>
      <c r="I37" s="1">
        <v>0.56999999999999995</v>
      </c>
      <c r="J37" s="1">
        <v>7.0000000000000007E-2</v>
      </c>
      <c r="K37" s="1">
        <v>-0.02</v>
      </c>
      <c r="L37" s="1">
        <v>11.92</v>
      </c>
      <c r="M37" s="1">
        <v>0.48</v>
      </c>
      <c r="Q37" s="1">
        <v>91.8</v>
      </c>
      <c r="R37" s="1" t="s">
        <v>583</v>
      </c>
      <c r="S37" s="1" t="s">
        <v>1015</v>
      </c>
      <c r="T37" s="1" t="s">
        <v>794</v>
      </c>
    </row>
    <row r="38" spans="1:21" x14ac:dyDescent="0.3">
      <c r="A38" s="11" t="s">
        <v>178</v>
      </c>
      <c r="B38" s="7">
        <f>AVERAGE(B33:B37)</f>
        <v>53.489999999999995</v>
      </c>
      <c r="C38" s="7"/>
      <c r="D38" s="7">
        <f t="shared" ref="D38:Q38" si="19">AVERAGE(D33:D37)</f>
        <v>24.023999999999997</v>
      </c>
      <c r="E38" s="7"/>
      <c r="F38" s="7"/>
      <c r="G38" s="7">
        <f t="shared" si="19"/>
        <v>0.18</v>
      </c>
      <c r="H38" s="7"/>
      <c r="I38" s="7">
        <f t="shared" si="19"/>
        <v>0.44399999999999995</v>
      </c>
      <c r="J38" s="7">
        <f t="shared" si="19"/>
        <v>3.2000000000000001E-2</v>
      </c>
      <c r="K38" s="7">
        <f t="shared" si="19"/>
        <v>0</v>
      </c>
      <c r="L38" s="7">
        <f t="shared" si="19"/>
        <v>12.6</v>
      </c>
      <c r="M38" s="7">
        <f t="shared" si="19"/>
        <v>0.28799999999999998</v>
      </c>
      <c r="N38" s="7"/>
      <c r="O38" s="7"/>
      <c r="P38" s="7"/>
      <c r="Q38" s="7">
        <f t="shared" si="19"/>
        <v>91.064000000000007</v>
      </c>
    </row>
    <row r="39" spans="1:21" x14ac:dyDescent="0.3">
      <c r="A39" s="14" t="s">
        <v>179</v>
      </c>
      <c r="B39" s="8">
        <f>_xlfn.STDEV.S(B33:B37)</f>
        <v>1.3561526462754845</v>
      </c>
      <c r="C39" s="8"/>
      <c r="D39" s="8">
        <f t="shared" ref="D39:Q39" si="20">_xlfn.STDEV.S(D33:D37)</f>
        <v>1.6315422152062138</v>
      </c>
      <c r="E39" s="8"/>
      <c r="F39" s="8"/>
      <c r="G39" s="8">
        <f t="shared" si="20"/>
        <v>0.31835514759463213</v>
      </c>
      <c r="H39" s="8"/>
      <c r="I39" s="8">
        <f t="shared" si="20"/>
        <v>8.173126696681049E-2</v>
      </c>
      <c r="J39" s="8">
        <f t="shared" si="20"/>
        <v>3.5637059362410926E-2</v>
      </c>
      <c r="K39" s="8">
        <f t="shared" si="20"/>
        <v>1.4142135623730951E-2</v>
      </c>
      <c r="L39" s="8">
        <f t="shared" si="20"/>
        <v>0.49593346327909749</v>
      </c>
      <c r="M39" s="8">
        <f t="shared" si="20"/>
        <v>0.11278297743897352</v>
      </c>
      <c r="N39" s="8"/>
      <c r="O39" s="8"/>
      <c r="P39" s="8"/>
      <c r="Q39" s="8">
        <f t="shared" si="20"/>
        <v>0.57838568447014527</v>
      </c>
    </row>
    <row r="41" spans="1:21" s="33" customFormat="1" x14ac:dyDescent="0.3">
      <c r="A41" s="33" t="s">
        <v>614</v>
      </c>
      <c r="B41" s="33">
        <v>58.42</v>
      </c>
      <c r="D41" s="33">
        <v>17.11</v>
      </c>
      <c r="G41" s="33">
        <v>0.21</v>
      </c>
      <c r="I41" s="33">
        <v>0.26</v>
      </c>
      <c r="J41" s="33">
        <v>0.03</v>
      </c>
      <c r="K41" s="33">
        <v>0.05</v>
      </c>
      <c r="L41" s="33">
        <v>0.32</v>
      </c>
      <c r="M41" s="33">
        <v>15.77</v>
      </c>
      <c r="Q41" s="33">
        <v>92.17</v>
      </c>
      <c r="R41" s="33" t="s">
        <v>951</v>
      </c>
      <c r="S41" s="33" t="s">
        <v>1014</v>
      </c>
      <c r="T41" s="33" t="s">
        <v>615</v>
      </c>
      <c r="U41" s="33" t="s">
        <v>613</v>
      </c>
    </row>
    <row r="42" spans="1:21" s="33" customFormat="1" x14ac:dyDescent="0.3">
      <c r="A42" s="33" t="s">
        <v>618</v>
      </c>
      <c r="B42" s="33">
        <v>63.02</v>
      </c>
      <c r="D42" s="33">
        <v>18.690000000000001</v>
      </c>
      <c r="G42" s="33">
        <v>0.04</v>
      </c>
      <c r="I42" s="33">
        <v>0.18</v>
      </c>
      <c r="J42" s="33">
        <v>0.04</v>
      </c>
      <c r="K42" s="33">
        <v>0.01</v>
      </c>
      <c r="L42" s="33">
        <v>0.48</v>
      </c>
      <c r="M42" s="33">
        <v>16.11</v>
      </c>
      <c r="Q42" s="33">
        <v>98.57</v>
      </c>
      <c r="R42" s="33" t="s">
        <v>951</v>
      </c>
      <c r="S42" s="33" t="s">
        <v>1014</v>
      </c>
      <c r="T42" s="33" t="s">
        <v>619</v>
      </c>
      <c r="U42" s="33" t="s">
        <v>613</v>
      </c>
    </row>
    <row r="43" spans="1:21" s="33" customFormat="1" x14ac:dyDescent="0.3">
      <c r="A43" s="33" t="s">
        <v>616</v>
      </c>
      <c r="B43" s="33">
        <v>60.9</v>
      </c>
      <c r="D43" s="33">
        <v>17.96</v>
      </c>
      <c r="G43" s="33">
        <v>0.04</v>
      </c>
      <c r="I43" s="33">
        <v>0.15</v>
      </c>
      <c r="J43" s="33">
        <v>0.03</v>
      </c>
      <c r="K43" s="33">
        <v>0.04</v>
      </c>
      <c r="L43" s="33">
        <v>0.97</v>
      </c>
      <c r="M43" s="33">
        <v>15.04</v>
      </c>
      <c r="Q43" s="33">
        <v>95.14</v>
      </c>
      <c r="R43" s="33" t="s">
        <v>951</v>
      </c>
      <c r="S43" s="33" t="s">
        <v>1014</v>
      </c>
      <c r="T43" s="33" t="s">
        <v>617</v>
      </c>
      <c r="U43" s="33" t="s">
        <v>613</v>
      </c>
    </row>
    <row r="44" spans="1:21" s="33" customFormat="1" x14ac:dyDescent="0.3">
      <c r="A44" s="33" t="s">
        <v>611</v>
      </c>
      <c r="B44" s="33">
        <v>57.36</v>
      </c>
      <c r="D44" s="33">
        <v>17.579999999999998</v>
      </c>
      <c r="G44" s="33">
        <v>0.3</v>
      </c>
      <c r="I44" s="33">
        <v>0.7</v>
      </c>
      <c r="J44" s="33">
        <v>0.04</v>
      </c>
      <c r="K44" s="33">
        <v>0.04</v>
      </c>
      <c r="L44" s="33">
        <v>0.23</v>
      </c>
      <c r="M44" s="33">
        <v>14.46</v>
      </c>
      <c r="Q44" s="33">
        <v>90.71</v>
      </c>
      <c r="R44" s="33" t="s">
        <v>951</v>
      </c>
      <c r="S44" s="33" t="s">
        <v>1014</v>
      </c>
      <c r="T44" s="33" t="s">
        <v>612</v>
      </c>
      <c r="U44" s="33" t="s">
        <v>613</v>
      </c>
    </row>
    <row r="45" spans="1:21" s="33" customFormat="1" x14ac:dyDescent="0.3">
      <c r="A45" s="34" t="s">
        <v>178</v>
      </c>
      <c r="B45" s="35">
        <f>AVERAGE(B41:B44)</f>
        <v>59.924999999999997</v>
      </c>
      <c r="D45" s="35">
        <f>AVERAGE(D41:D44)</f>
        <v>17.835000000000001</v>
      </c>
      <c r="E45" s="35"/>
      <c r="F45" s="35"/>
      <c r="G45" s="35">
        <f>AVERAGE(G41:G44)</f>
        <v>0.14749999999999999</v>
      </c>
      <c r="H45" s="35"/>
      <c r="I45" s="35">
        <f>AVERAGE(I41:I44)</f>
        <v>0.32250000000000001</v>
      </c>
      <c r="J45" s="35">
        <f>AVERAGE(J41:J44)</f>
        <v>3.5000000000000003E-2</v>
      </c>
      <c r="K45" s="35">
        <f>AVERAGE(K41:K44)</f>
        <v>3.5000000000000003E-2</v>
      </c>
      <c r="L45" s="35">
        <f>AVERAGE(L41:L44)</f>
        <v>0.5</v>
      </c>
      <c r="M45" s="35">
        <f>AVERAGE(M41:M44)</f>
        <v>15.345000000000001</v>
      </c>
      <c r="N45" s="35"/>
      <c r="O45" s="35"/>
      <c r="P45" s="35"/>
      <c r="Q45" s="35">
        <f>AVERAGE(Q41:Q44)</f>
        <v>94.147499999999994</v>
      </c>
    </row>
    <row r="46" spans="1:21" s="33" customFormat="1" x14ac:dyDescent="0.3">
      <c r="A46" s="36" t="s">
        <v>179</v>
      </c>
      <c r="B46" s="37">
        <f>_xlfn.STDEV.S(B41:B44)</f>
        <v>2.5412529717969186</v>
      </c>
      <c r="D46" s="37">
        <f>_xlfn.STDEV.S(D41:D44)</f>
        <v>0.66765759687632398</v>
      </c>
      <c r="E46" s="37"/>
      <c r="F46" s="37"/>
      <c r="G46" s="37">
        <f>_xlfn.STDEV.S(G41:G44)</f>
        <v>0.12945398152754256</v>
      </c>
      <c r="H46" s="37"/>
      <c r="I46" s="37">
        <f>_xlfn.STDEV.S(I41:I44)</f>
        <v>0.2559133968096759</v>
      </c>
      <c r="J46" s="37">
        <f>_xlfn.STDEV.S(J41:J44)</f>
        <v>5.773502691896258E-3</v>
      </c>
      <c r="K46" s="37">
        <f>_xlfn.STDEV.S(K41:K44)</f>
        <v>1.732050807568877E-2</v>
      </c>
      <c r="L46" s="37">
        <f>_xlfn.STDEV.S(L41:L44)</f>
        <v>0.3299494910841152</v>
      </c>
      <c r="M46" s="37">
        <f>_xlfn.STDEV.S(M41:M44)</f>
        <v>0.73984232554421081</v>
      </c>
      <c r="N46" s="37"/>
      <c r="O46" s="37"/>
      <c r="P46" s="37"/>
      <c r="Q46" s="37">
        <f>_xlfn.STDEV.S(Q41:Q44)</f>
        <v>3.4770904982949933</v>
      </c>
    </row>
    <row r="47" spans="1:21" s="33" customFormat="1" x14ac:dyDescent="0.3"/>
    <row r="48" spans="1:21" s="33" customFormat="1" x14ac:dyDescent="0.3">
      <c r="A48" s="33" t="s">
        <v>813</v>
      </c>
      <c r="B48" s="33">
        <v>55.76</v>
      </c>
      <c r="D48" s="33">
        <v>22.81</v>
      </c>
      <c r="G48" s="33">
        <v>0.41</v>
      </c>
      <c r="I48" s="33">
        <v>0.52</v>
      </c>
      <c r="J48" s="33">
        <v>0.03</v>
      </c>
      <c r="K48" s="33">
        <v>-0.02</v>
      </c>
      <c r="L48" s="33">
        <v>11.96</v>
      </c>
      <c r="M48" s="33">
        <v>0.14000000000000001</v>
      </c>
      <c r="Q48" s="33">
        <v>91.64</v>
      </c>
      <c r="R48" s="33" t="s">
        <v>583</v>
      </c>
      <c r="S48" s="33" t="s">
        <v>1014</v>
      </c>
      <c r="T48" s="33" t="s">
        <v>814</v>
      </c>
    </row>
    <row r="49" spans="1:20" s="33" customFormat="1" x14ac:dyDescent="0.3">
      <c r="A49" s="33" t="s">
        <v>805</v>
      </c>
      <c r="B49" s="33">
        <v>53.24</v>
      </c>
      <c r="D49" s="33">
        <v>23.98</v>
      </c>
      <c r="G49" s="33">
        <v>0.01</v>
      </c>
      <c r="I49" s="33">
        <v>0.02</v>
      </c>
      <c r="J49" s="33">
        <v>0.01</v>
      </c>
      <c r="K49" s="33">
        <v>0.01</v>
      </c>
      <c r="L49" s="33">
        <v>12.73</v>
      </c>
      <c r="M49" s="33">
        <v>0.14000000000000001</v>
      </c>
      <c r="Q49" s="33">
        <v>90.15</v>
      </c>
      <c r="R49" s="33" t="s">
        <v>583</v>
      </c>
      <c r="S49" s="33" t="s">
        <v>1014</v>
      </c>
      <c r="T49" s="33" t="s">
        <v>806</v>
      </c>
    </row>
    <row r="50" spans="1:20" s="33" customFormat="1" x14ac:dyDescent="0.3">
      <c r="A50" s="33" t="s">
        <v>811</v>
      </c>
      <c r="B50" s="33">
        <v>55.63</v>
      </c>
      <c r="D50" s="33">
        <v>22.29</v>
      </c>
      <c r="G50" s="33">
        <v>0.46</v>
      </c>
      <c r="I50" s="33">
        <v>0.83</v>
      </c>
      <c r="J50" s="33">
        <v>0.06</v>
      </c>
      <c r="K50" s="33">
        <v>0</v>
      </c>
      <c r="L50" s="33">
        <v>12.03</v>
      </c>
      <c r="M50" s="33">
        <v>0.4</v>
      </c>
      <c r="Q50" s="33">
        <v>91.69</v>
      </c>
      <c r="R50" s="33" t="s">
        <v>583</v>
      </c>
      <c r="S50" s="33" t="s">
        <v>1014</v>
      </c>
      <c r="T50" s="33" t="s">
        <v>812</v>
      </c>
    </row>
    <row r="51" spans="1:20" s="33" customFormat="1" x14ac:dyDescent="0.3">
      <c r="A51" s="33" t="s">
        <v>815</v>
      </c>
      <c r="B51" s="33">
        <v>56.62</v>
      </c>
      <c r="D51" s="33">
        <v>22.11</v>
      </c>
      <c r="G51" s="33">
        <v>0.39</v>
      </c>
      <c r="I51" s="33">
        <v>0.46</v>
      </c>
      <c r="J51" s="33">
        <v>0.09</v>
      </c>
      <c r="K51" s="33">
        <v>0.01</v>
      </c>
      <c r="L51" s="33">
        <v>9.09</v>
      </c>
      <c r="M51" s="33">
        <v>4.4400000000000004</v>
      </c>
      <c r="Q51" s="33">
        <v>93.21</v>
      </c>
      <c r="R51" s="33" t="s">
        <v>583</v>
      </c>
      <c r="S51" s="33" t="s">
        <v>1014</v>
      </c>
      <c r="T51" s="33" t="s">
        <v>816</v>
      </c>
    </row>
    <row r="52" spans="1:20" s="33" customFormat="1" x14ac:dyDescent="0.3">
      <c r="A52" s="33" t="s">
        <v>809</v>
      </c>
      <c r="B52" s="33">
        <v>54.82</v>
      </c>
      <c r="D52" s="33">
        <v>23.64</v>
      </c>
      <c r="G52" s="33">
        <v>0.01</v>
      </c>
      <c r="I52" s="33">
        <v>0.09</v>
      </c>
      <c r="J52" s="33">
        <v>0.06</v>
      </c>
      <c r="K52" s="33">
        <v>0.02</v>
      </c>
      <c r="L52" s="33">
        <v>12.79</v>
      </c>
      <c r="M52" s="33">
        <v>0.15</v>
      </c>
      <c r="Q52" s="33">
        <v>91.58</v>
      </c>
      <c r="R52" s="33" t="s">
        <v>583</v>
      </c>
      <c r="S52" s="33" t="s">
        <v>1014</v>
      </c>
      <c r="T52" s="33" t="s">
        <v>810</v>
      </c>
    </row>
    <row r="53" spans="1:20" s="33" customFormat="1" x14ac:dyDescent="0.3">
      <c r="A53" s="33" t="s">
        <v>807</v>
      </c>
      <c r="B53" s="33">
        <v>54.23</v>
      </c>
      <c r="D53" s="33">
        <v>23.21</v>
      </c>
      <c r="G53" s="33">
        <v>0.01</v>
      </c>
      <c r="I53" s="33">
        <v>0.01</v>
      </c>
      <c r="J53" s="33">
        <v>0.05</v>
      </c>
      <c r="K53" s="33">
        <v>0.04</v>
      </c>
      <c r="L53" s="33">
        <v>12.98</v>
      </c>
      <c r="M53" s="33">
        <v>0.09</v>
      </c>
      <c r="Q53" s="33">
        <v>90.61</v>
      </c>
      <c r="R53" s="33" t="s">
        <v>583</v>
      </c>
      <c r="S53" s="33" t="s">
        <v>1014</v>
      </c>
      <c r="T53" s="33" t="s">
        <v>808</v>
      </c>
    </row>
    <row r="54" spans="1:20" s="33" customFormat="1" x14ac:dyDescent="0.3">
      <c r="A54" s="34" t="s">
        <v>178</v>
      </c>
      <c r="B54" s="35">
        <f>AVERAGE(B48:B53)</f>
        <v>55.050000000000004</v>
      </c>
      <c r="C54" s="35"/>
      <c r="D54" s="35">
        <f t="shared" ref="D54:Q54" si="21">AVERAGE(D48:D53)</f>
        <v>23.006666666666664</v>
      </c>
      <c r="E54" s="35"/>
      <c r="F54" s="35"/>
      <c r="G54" s="35">
        <f t="shared" si="21"/>
        <v>0.215</v>
      </c>
      <c r="H54" s="35"/>
      <c r="I54" s="35">
        <f t="shared" si="21"/>
        <v>0.32166666666666671</v>
      </c>
      <c r="J54" s="35">
        <f t="shared" si="21"/>
        <v>4.9999999999999996E-2</v>
      </c>
      <c r="K54" s="35">
        <f t="shared" si="21"/>
        <v>0.01</v>
      </c>
      <c r="L54" s="35">
        <f t="shared" si="21"/>
        <v>11.93</v>
      </c>
      <c r="M54" s="35">
        <f t="shared" si="21"/>
        <v>0.89333333333333342</v>
      </c>
      <c r="N54" s="35"/>
      <c r="O54" s="35"/>
      <c r="P54" s="35"/>
      <c r="Q54" s="35">
        <f t="shared" si="21"/>
        <v>91.48</v>
      </c>
      <c r="R54" s="35"/>
    </row>
    <row r="55" spans="1:20" s="33" customFormat="1" x14ac:dyDescent="0.3">
      <c r="A55" s="36" t="s">
        <v>179</v>
      </c>
      <c r="B55" s="37">
        <f>_xlfn.STDEV.S(B48:B53)</f>
        <v>1.2088672383682164</v>
      </c>
      <c r="C55" s="37"/>
      <c r="D55" s="37">
        <f t="shared" ref="D55:Q55" si="22">_xlfn.STDEV.S(D48:D53)</f>
        <v>0.74109828408023426</v>
      </c>
      <c r="E55" s="37"/>
      <c r="F55" s="37"/>
      <c r="G55" s="37">
        <f t="shared" si="22"/>
        <v>0.22572106680591422</v>
      </c>
      <c r="H55" s="37"/>
      <c r="I55" s="37">
        <f t="shared" si="22"/>
        <v>0.33427034966725155</v>
      </c>
      <c r="J55" s="37">
        <f t="shared" si="22"/>
        <v>2.7568097504180437E-2</v>
      </c>
      <c r="K55" s="37">
        <f t="shared" si="22"/>
        <v>0.02</v>
      </c>
      <c r="L55" s="37">
        <f t="shared" si="22"/>
        <v>1.4531758324442337</v>
      </c>
      <c r="M55" s="37">
        <f t="shared" si="22"/>
        <v>1.7409843958711022</v>
      </c>
      <c r="N55" s="37"/>
      <c r="O55" s="37"/>
      <c r="P55" s="37"/>
      <c r="Q55" s="37">
        <f t="shared" si="22"/>
        <v>1.0581493278361012</v>
      </c>
      <c r="R55" s="37"/>
    </row>
    <row r="56" spans="1:20" x14ac:dyDescent="0.3">
      <c r="A56" s="14"/>
      <c r="B56" s="8"/>
      <c r="C56" s="8"/>
      <c r="D56" s="8"/>
      <c r="E56" s="8"/>
      <c r="F56" s="8"/>
      <c r="G56" s="8"/>
      <c r="H56" s="8"/>
      <c r="I56" s="8"/>
      <c r="J56" s="8"/>
      <c r="L56" s="8"/>
      <c r="M56" s="8"/>
      <c r="N56" s="8"/>
      <c r="O56" s="8"/>
      <c r="P56" s="8"/>
      <c r="Q56" s="8"/>
    </row>
    <row r="57" spans="1:20" x14ac:dyDescent="0.3">
      <c r="A57" s="1" t="s">
        <v>470</v>
      </c>
      <c r="B57" s="1">
        <v>36.43</v>
      </c>
      <c r="C57" s="1">
        <v>8.0399999999999991</v>
      </c>
      <c r="D57" s="1">
        <v>14.11</v>
      </c>
      <c r="F57" s="1">
        <v>12.5</v>
      </c>
      <c r="G57" s="1">
        <v>0.05</v>
      </c>
      <c r="H57" s="1">
        <v>0.49</v>
      </c>
      <c r="I57" s="1">
        <v>15.89</v>
      </c>
      <c r="L57" s="1">
        <v>0.46</v>
      </c>
      <c r="M57" s="1">
        <v>9.39</v>
      </c>
      <c r="N57" s="1">
        <v>0.57999999999999996</v>
      </c>
      <c r="O57" s="1">
        <v>0.04</v>
      </c>
      <c r="P57" s="1">
        <v>1.64</v>
      </c>
      <c r="Q57" s="1">
        <v>99.62</v>
      </c>
      <c r="R57" s="1" t="s">
        <v>948</v>
      </c>
      <c r="S57" s="1" t="s">
        <v>458</v>
      </c>
      <c r="T57" s="1" t="s">
        <v>471</v>
      </c>
    </row>
    <row r="58" spans="1:20" x14ac:dyDescent="0.3">
      <c r="A58" s="1" t="s">
        <v>472</v>
      </c>
      <c r="B58" s="1">
        <v>35.130000000000003</v>
      </c>
      <c r="C58" s="1">
        <v>6.53</v>
      </c>
      <c r="D58" s="1">
        <v>15.34</v>
      </c>
      <c r="F58" s="1">
        <v>11.15</v>
      </c>
      <c r="G58" s="1">
        <v>0.06</v>
      </c>
      <c r="H58" s="1">
        <v>0.48</v>
      </c>
      <c r="I58" s="1">
        <v>14.78</v>
      </c>
      <c r="L58" s="1">
        <v>0.2</v>
      </c>
      <c r="M58" s="1">
        <v>9.59</v>
      </c>
      <c r="N58" s="1">
        <v>0.59</v>
      </c>
      <c r="O58" s="1">
        <v>0.06</v>
      </c>
      <c r="P58" s="1">
        <v>1.56</v>
      </c>
      <c r="Q58" s="1">
        <v>95.47</v>
      </c>
      <c r="R58" s="1" t="s">
        <v>948</v>
      </c>
      <c r="S58" s="1" t="s">
        <v>458</v>
      </c>
      <c r="T58" s="1" t="s">
        <v>473</v>
      </c>
    </row>
    <row r="59" spans="1:20" x14ac:dyDescent="0.3">
      <c r="A59" s="1" t="s">
        <v>474</v>
      </c>
      <c r="B59" s="1">
        <v>36.67</v>
      </c>
      <c r="C59" s="1">
        <v>7.45</v>
      </c>
      <c r="D59" s="1">
        <v>14.36</v>
      </c>
      <c r="F59" s="1">
        <v>13.05</v>
      </c>
      <c r="G59" s="1">
        <v>0.04</v>
      </c>
      <c r="H59" s="1">
        <v>0.5</v>
      </c>
      <c r="I59" s="1">
        <v>16.059999999999999</v>
      </c>
      <c r="L59" s="1">
        <v>0.45</v>
      </c>
      <c r="M59" s="1">
        <v>9.58</v>
      </c>
      <c r="N59" s="1">
        <v>0.65</v>
      </c>
      <c r="O59" s="1">
        <v>0.04</v>
      </c>
      <c r="P59" s="1">
        <v>1.62</v>
      </c>
      <c r="Q59" s="1">
        <v>100.45</v>
      </c>
      <c r="R59" s="1" t="s">
        <v>948</v>
      </c>
      <c r="S59" s="1" t="s">
        <v>458</v>
      </c>
      <c r="T59" s="1" t="s">
        <v>475</v>
      </c>
    </row>
    <row r="60" spans="1:20" x14ac:dyDescent="0.3">
      <c r="A60" s="1" t="s">
        <v>482</v>
      </c>
      <c r="B60" s="1">
        <v>35.82</v>
      </c>
      <c r="C60" s="1">
        <v>6.92</v>
      </c>
      <c r="D60" s="1">
        <v>14.66</v>
      </c>
      <c r="F60" s="1">
        <v>13.36</v>
      </c>
      <c r="G60" s="1">
        <v>0.04</v>
      </c>
      <c r="H60" s="1">
        <v>0.4</v>
      </c>
      <c r="I60" s="1">
        <v>15.11</v>
      </c>
      <c r="L60" s="1">
        <v>0.27</v>
      </c>
      <c r="M60" s="1">
        <v>9.61</v>
      </c>
      <c r="N60" s="1">
        <v>0.56999999999999995</v>
      </c>
      <c r="O60" s="1">
        <v>0.02</v>
      </c>
      <c r="P60" s="1">
        <v>1.63</v>
      </c>
      <c r="Q60" s="1">
        <v>98.41</v>
      </c>
      <c r="R60" s="1" t="s">
        <v>948</v>
      </c>
      <c r="S60" s="1" t="s">
        <v>458</v>
      </c>
      <c r="T60" s="1" t="s">
        <v>483</v>
      </c>
    </row>
    <row r="61" spans="1:20" s="14" customFormat="1" x14ac:dyDescent="0.3">
      <c r="A61" s="1" t="s">
        <v>484</v>
      </c>
      <c r="B61" s="1">
        <v>36.229999999999997</v>
      </c>
      <c r="C61" s="1">
        <v>7.42</v>
      </c>
      <c r="D61" s="1">
        <v>14.59</v>
      </c>
      <c r="E61" s="1"/>
      <c r="F61" s="1">
        <v>13.36</v>
      </c>
      <c r="G61" s="1">
        <v>0.13</v>
      </c>
      <c r="H61" s="1">
        <v>0.47</v>
      </c>
      <c r="I61" s="1">
        <v>15.44</v>
      </c>
      <c r="L61" s="1">
        <v>0.4</v>
      </c>
      <c r="M61" s="1">
        <v>9.6199999999999992</v>
      </c>
      <c r="N61" s="1">
        <v>0.63</v>
      </c>
      <c r="O61" s="1">
        <v>0.02</v>
      </c>
      <c r="P61" s="1">
        <v>1.63</v>
      </c>
      <c r="Q61" s="1">
        <v>99.94</v>
      </c>
      <c r="R61" s="1" t="s">
        <v>948</v>
      </c>
      <c r="S61" s="1" t="s">
        <v>458</v>
      </c>
      <c r="T61" s="1" t="s">
        <v>485</v>
      </c>
    </row>
    <row r="62" spans="1:20" x14ac:dyDescent="0.3">
      <c r="A62" s="11" t="s">
        <v>178</v>
      </c>
      <c r="B62" s="7">
        <f>AVERAGE(B57:B61)</f>
        <v>36.055999999999997</v>
      </c>
      <c r="C62" s="7">
        <f>AVERAGE(C57:C61)</f>
        <v>7.2720000000000002</v>
      </c>
      <c r="D62" s="7">
        <f>AVERAGE(D57:D61)</f>
        <v>14.612</v>
      </c>
      <c r="E62" s="7"/>
      <c r="F62" s="7">
        <f>AVERAGE(F57:F61)</f>
        <v>12.684000000000001</v>
      </c>
      <c r="G62" s="7">
        <f>AVERAGE(G57:G61)</f>
        <v>6.4000000000000001E-2</v>
      </c>
      <c r="H62" s="7">
        <f>AVERAGE(H57:H61)</f>
        <v>0.46799999999999997</v>
      </c>
      <c r="I62" s="7">
        <f>AVERAGE(I57:I61)</f>
        <v>15.456</v>
      </c>
      <c r="L62" s="7">
        <f t="shared" ref="L62:Q62" si="23">AVERAGE(L57:L61)</f>
        <v>0.35600000000000004</v>
      </c>
      <c r="M62" s="7">
        <f t="shared" si="23"/>
        <v>9.5579999999999998</v>
      </c>
      <c r="N62" s="7">
        <f t="shared" si="23"/>
        <v>0.60399999999999987</v>
      </c>
      <c r="O62" s="7">
        <f t="shared" si="23"/>
        <v>3.5999999999999997E-2</v>
      </c>
      <c r="P62" s="7">
        <f t="shared" si="23"/>
        <v>1.6160000000000001</v>
      </c>
      <c r="Q62" s="7">
        <f t="shared" si="23"/>
        <v>98.778000000000006</v>
      </c>
      <c r="R62" s="7"/>
    </row>
    <row r="63" spans="1:20" s="14" customFormat="1" x14ac:dyDescent="0.3">
      <c r="A63" s="14" t="s">
        <v>179</v>
      </c>
      <c r="B63" s="8">
        <f>_xlfn.STDEV.S(B57:B61)</f>
        <v>0.60421850352335205</v>
      </c>
      <c r="C63" s="8">
        <f>_xlfn.STDEV.S(C57:C61)</f>
        <v>0.57399477349536876</v>
      </c>
      <c r="D63" s="8">
        <f>_xlfn.STDEV.S(D57:D61)</f>
        <v>0.4605105861975381</v>
      </c>
      <c r="E63" s="8"/>
      <c r="F63" s="8">
        <f>_xlfn.STDEV.S(F57:F61)</f>
        <v>0.92667685845714287</v>
      </c>
      <c r="G63" s="8">
        <f>_xlfn.STDEV.S(G57:G61)</f>
        <v>3.781534080237807E-2</v>
      </c>
      <c r="H63" s="8">
        <f>_xlfn.STDEV.S(H57:H61)</f>
        <v>3.9623225512317888E-2</v>
      </c>
      <c r="I63" s="8">
        <f>_xlfn.STDEV.S(I57:I61)</f>
        <v>0.53153551151357714</v>
      </c>
      <c r="L63" s="8">
        <f t="shared" ref="L63:Q63" si="24">_xlfn.STDEV.S(L57:L61)</f>
        <v>0.11545561917897264</v>
      </c>
      <c r="M63" s="8">
        <f t="shared" si="24"/>
        <v>9.5236547606472544E-2</v>
      </c>
      <c r="N63" s="8">
        <f t="shared" si="24"/>
        <v>3.4351128074635369E-2</v>
      </c>
      <c r="O63" s="8">
        <f t="shared" si="24"/>
        <v>1.6733200530681513E-2</v>
      </c>
      <c r="P63" s="8">
        <f t="shared" si="24"/>
        <v>3.209361307176236E-2</v>
      </c>
      <c r="Q63" s="8">
        <f t="shared" si="24"/>
        <v>1.9958131175037421</v>
      </c>
      <c r="R63" s="8"/>
      <c r="S63" s="1"/>
      <c r="T63" s="1"/>
    </row>
    <row r="64" spans="1:20" s="14" customFormat="1" x14ac:dyDescent="0.3">
      <c r="B64" s="8"/>
      <c r="C64" s="8"/>
      <c r="D64" s="8"/>
      <c r="E64" s="8"/>
      <c r="F64" s="8"/>
      <c r="G64" s="8"/>
      <c r="H64" s="8"/>
      <c r="I64" s="8"/>
      <c r="L64" s="8"/>
      <c r="M64" s="8"/>
      <c r="N64" s="8"/>
      <c r="O64" s="8"/>
      <c r="P64" s="8"/>
      <c r="Q64" s="8"/>
      <c r="R64" s="8"/>
      <c r="S64" s="1"/>
      <c r="T64" s="1"/>
    </row>
    <row r="65" spans="1:20" x14ac:dyDescent="0.3">
      <c r="A65" s="1" t="s">
        <v>476</v>
      </c>
      <c r="B65" s="1">
        <v>47.34</v>
      </c>
      <c r="C65" s="1">
        <v>2.72</v>
      </c>
      <c r="D65" s="1">
        <v>5.59</v>
      </c>
      <c r="E65" s="1">
        <v>0</v>
      </c>
      <c r="F65" s="1">
        <v>11.22</v>
      </c>
      <c r="G65" s="1">
        <v>19.440000000000001</v>
      </c>
      <c r="H65" s="1">
        <v>0.52</v>
      </c>
      <c r="I65" s="1">
        <v>9.86</v>
      </c>
      <c r="J65" s="1">
        <v>0.01</v>
      </c>
      <c r="L65" s="1">
        <v>1.74</v>
      </c>
      <c r="N65" s="1">
        <v>0.11</v>
      </c>
      <c r="Q65" s="1">
        <v>98.54</v>
      </c>
      <c r="R65" s="1" t="s">
        <v>969</v>
      </c>
      <c r="S65" s="1" t="s">
        <v>458</v>
      </c>
      <c r="T65" s="1" t="s">
        <v>477</v>
      </c>
    </row>
    <row r="66" spans="1:20" x14ac:dyDescent="0.3">
      <c r="A66" s="1" t="s">
        <v>480</v>
      </c>
      <c r="B66" s="1">
        <v>48.52</v>
      </c>
      <c r="C66" s="1">
        <v>2.2799999999999998</v>
      </c>
      <c r="D66" s="1">
        <v>5.08</v>
      </c>
      <c r="E66" s="1">
        <v>-0.01</v>
      </c>
      <c r="F66" s="1">
        <v>11.29</v>
      </c>
      <c r="G66" s="1">
        <v>20.98</v>
      </c>
      <c r="H66" s="1">
        <v>0.54</v>
      </c>
      <c r="I66" s="1">
        <v>9.33</v>
      </c>
      <c r="J66" s="1">
        <v>0</v>
      </c>
      <c r="L66" s="1">
        <v>1.53</v>
      </c>
      <c r="N66" s="1">
        <v>0.06</v>
      </c>
      <c r="Q66" s="1">
        <v>99.61</v>
      </c>
      <c r="R66" s="1" t="s">
        <v>969</v>
      </c>
      <c r="S66" s="1" t="s">
        <v>458</v>
      </c>
      <c r="T66" s="1" t="s">
        <v>481</v>
      </c>
    </row>
    <row r="67" spans="1:20" x14ac:dyDescent="0.3">
      <c r="A67" s="1" t="s">
        <v>486</v>
      </c>
      <c r="B67" s="1">
        <v>50.88</v>
      </c>
      <c r="C67" s="1">
        <v>1.4</v>
      </c>
      <c r="D67" s="1">
        <v>3.28</v>
      </c>
      <c r="E67" s="1">
        <v>0.01</v>
      </c>
      <c r="F67" s="1">
        <v>14.43</v>
      </c>
      <c r="G67" s="1">
        <v>21.03</v>
      </c>
      <c r="H67" s="1">
        <v>0.32</v>
      </c>
      <c r="I67" s="1">
        <v>7.67</v>
      </c>
      <c r="J67" s="1">
        <v>-0.02</v>
      </c>
      <c r="L67" s="1">
        <v>0.65</v>
      </c>
      <c r="N67" s="1">
        <v>0.05</v>
      </c>
      <c r="Q67" s="1">
        <v>99.73</v>
      </c>
      <c r="R67" s="1" t="s">
        <v>969</v>
      </c>
      <c r="S67" s="1" t="s">
        <v>458</v>
      </c>
      <c r="T67" s="1" t="s">
        <v>487</v>
      </c>
    </row>
    <row r="68" spans="1:20" x14ac:dyDescent="0.3">
      <c r="A68" s="1" t="s">
        <v>490</v>
      </c>
      <c r="B68" s="1">
        <v>52.51</v>
      </c>
      <c r="C68" s="1">
        <v>0.89</v>
      </c>
      <c r="D68" s="1">
        <v>2.13</v>
      </c>
      <c r="E68" s="1">
        <v>-0.01</v>
      </c>
      <c r="F68" s="1">
        <v>14.34</v>
      </c>
      <c r="G68" s="1">
        <v>21.28</v>
      </c>
      <c r="H68" s="1">
        <v>0.51</v>
      </c>
      <c r="I68" s="1">
        <v>7.5</v>
      </c>
      <c r="J68" s="1">
        <v>0</v>
      </c>
      <c r="L68" s="1">
        <v>0.84</v>
      </c>
      <c r="N68" s="1">
        <v>0.01</v>
      </c>
      <c r="Q68" s="1">
        <v>100</v>
      </c>
      <c r="R68" s="1" t="s">
        <v>969</v>
      </c>
      <c r="S68" s="1" t="s">
        <v>458</v>
      </c>
      <c r="T68" s="1" t="s">
        <v>491</v>
      </c>
    </row>
    <row r="69" spans="1:20" x14ac:dyDescent="0.3">
      <c r="A69" s="1" t="s">
        <v>492</v>
      </c>
      <c r="B69" s="1">
        <v>54.09</v>
      </c>
      <c r="C69" s="1">
        <v>0.78</v>
      </c>
      <c r="D69" s="1">
        <v>2.2999999999999998</v>
      </c>
      <c r="E69" s="1">
        <v>0</v>
      </c>
      <c r="F69" s="1">
        <v>14.88</v>
      </c>
      <c r="G69" s="1">
        <v>22.36</v>
      </c>
      <c r="H69" s="1">
        <v>0.56999999999999995</v>
      </c>
      <c r="I69" s="1">
        <v>7.11</v>
      </c>
      <c r="J69" s="1">
        <v>0.03</v>
      </c>
      <c r="L69" s="1">
        <v>0.98</v>
      </c>
      <c r="N69" s="1">
        <v>-0.01</v>
      </c>
      <c r="Q69" s="1">
        <v>103.1</v>
      </c>
      <c r="R69" s="1" t="s">
        <v>969</v>
      </c>
      <c r="S69" s="1" t="s">
        <v>458</v>
      </c>
      <c r="T69" s="1" t="s">
        <v>493</v>
      </c>
    </row>
    <row r="70" spans="1:20" x14ac:dyDescent="0.3">
      <c r="A70" s="11" t="s">
        <v>178</v>
      </c>
      <c r="B70" s="7">
        <f t="shared" ref="B70:J70" si="25">AVERAGE(B65:B69)</f>
        <v>50.667999999999999</v>
      </c>
      <c r="C70" s="7">
        <f t="shared" si="25"/>
        <v>1.6140000000000001</v>
      </c>
      <c r="D70" s="7">
        <f t="shared" si="25"/>
        <v>3.6759999999999997</v>
      </c>
      <c r="E70" s="7">
        <f t="shared" si="25"/>
        <v>-2E-3</v>
      </c>
      <c r="F70" s="7">
        <f t="shared" si="25"/>
        <v>13.231999999999999</v>
      </c>
      <c r="G70" s="7">
        <f t="shared" si="25"/>
        <v>21.018000000000001</v>
      </c>
      <c r="H70" s="7">
        <f t="shared" si="25"/>
        <v>0.49199999999999999</v>
      </c>
      <c r="I70" s="7">
        <f t="shared" si="25"/>
        <v>8.2940000000000005</v>
      </c>
      <c r="J70" s="7">
        <f t="shared" si="25"/>
        <v>3.9999999999999992E-3</v>
      </c>
      <c r="L70" s="7">
        <f>AVERAGE(L65:L69)</f>
        <v>1.1480000000000001</v>
      </c>
      <c r="M70" s="7"/>
      <c r="N70" s="7">
        <f>AVERAGE(N65:N69)</f>
        <v>4.3999999999999997E-2</v>
      </c>
      <c r="O70" s="7"/>
      <c r="P70" s="7"/>
      <c r="Q70" s="7">
        <f>AVERAGE(Q65:Q69)</f>
        <v>100.196</v>
      </c>
    </row>
    <row r="71" spans="1:20" x14ac:dyDescent="0.3">
      <c r="A71" s="14" t="s">
        <v>179</v>
      </c>
      <c r="B71" s="8">
        <f t="shared" ref="B71:J71" si="26">_xlfn.STDEV.S(B65:B69)</f>
        <v>2.7765752285864673</v>
      </c>
      <c r="C71" s="8">
        <f t="shared" si="26"/>
        <v>0.85620091100161722</v>
      </c>
      <c r="D71" s="8">
        <f t="shared" si="26"/>
        <v>1.587050723827063</v>
      </c>
      <c r="E71" s="8">
        <f t="shared" si="26"/>
        <v>8.3666002653407564E-3</v>
      </c>
      <c r="F71" s="8">
        <f t="shared" si="26"/>
        <v>1.8164718549980312</v>
      </c>
      <c r="G71" s="8">
        <f t="shared" si="26"/>
        <v>1.0441838918504722</v>
      </c>
      <c r="H71" s="8">
        <f t="shared" si="26"/>
        <v>9.884331034521282E-2</v>
      </c>
      <c r="I71" s="8">
        <f t="shared" si="26"/>
        <v>1.2193563876078222</v>
      </c>
      <c r="J71" s="8">
        <f t="shared" si="26"/>
        <v>1.8165902124584951E-2</v>
      </c>
      <c r="L71" s="8">
        <f>_xlfn.STDEV.S(L65:L69)</f>
        <v>0.46569303194271644</v>
      </c>
      <c r="M71" s="8"/>
      <c r="N71" s="8">
        <f>_xlfn.STDEV.S(N65:N69)</f>
        <v>4.6690470119715013E-2</v>
      </c>
      <c r="O71" s="8"/>
      <c r="P71" s="8"/>
      <c r="Q71" s="8">
        <f>_xlfn.STDEV.S(Q65:Q69)</f>
        <v>1.7157010229057934</v>
      </c>
    </row>
    <row r="72" spans="1:20" x14ac:dyDescent="0.3">
      <c r="A72" s="14"/>
      <c r="B72" s="8"/>
      <c r="C72" s="8"/>
      <c r="D72" s="8"/>
      <c r="E72" s="8"/>
      <c r="F72" s="8"/>
      <c r="G72" s="8"/>
      <c r="H72" s="8"/>
      <c r="I72" s="8"/>
      <c r="J72" s="8"/>
      <c r="L72" s="8"/>
      <c r="M72" s="8"/>
      <c r="N72" s="8"/>
      <c r="O72" s="8"/>
      <c r="P72" s="8"/>
      <c r="Q72" s="8"/>
    </row>
    <row r="73" spans="1:20" s="33" customFormat="1" x14ac:dyDescent="0.3">
      <c r="A73" s="33" t="s">
        <v>496</v>
      </c>
      <c r="B73" s="33">
        <v>52.02</v>
      </c>
      <c r="C73" s="33">
        <v>0.26</v>
      </c>
      <c r="D73" s="33">
        <v>0.56999999999999995</v>
      </c>
      <c r="E73" s="33">
        <v>0</v>
      </c>
      <c r="F73" s="33">
        <v>0.71</v>
      </c>
      <c r="G73" s="33">
        <v>8.14</v>
      </c>
      <c r="H73" s="33">
        <v>0.8</v>
      </c>
      <c r="I73" s="33">
        <v>27.5</v>
      </c>
      <c r="J73" s="33">
        <v>0</v>
      </c>
      <c r="L73" s="33">
        <v>8.4499999999999993</v>
      </c>
      <c r="N73" s="33">
        <v>0.1</v>
      </c>
      <c r="Q73" s="33">
        <v>98.53</v>
      </c>
      <c r="R73" s="33" t="s">
        <v>970</v>
      </c>
      <c r="S73" s="33" t="s">
        <v>1009</v>
      </c>
      <c r="T73" s="33" t="s">
        <v>497</v>
      </c>
    </row>
    <row r="74" spans="1:20" s="33" customFormat="1" x14ac:dyDescent="0.3">
      <c r="A74" s="33" t="s">
        <v>498</v>
      </c>
      <c r="B74" s="33">
        <v>50.65</v>
      </c>
      <c r="C74" s="33">
        <v>0.15</v>
      </c>
      <c r="D74" s="33">
        <v>0.59</v>
      </c>
      <c r="E74" s="33">
        <v>0.01</v>
      </c>
      <c r="F74" s="33">
        <v>0.87</v>
      </c>
      <c r="G74" s="33">
        <v>13.28</v>
      </c>
      <c r="H74" s="33">
        <v>1.0900000000000001</v>
      </c>
      <c r="I74" s="33">
        <v>26.98</v>
      </c>
      <c r="J74" s="33">
        <v>0.01</v>
      </c>
      <c r="L74" s="33">
        <v>5.1100000000000003</v>
      </c>
      <c r="N74" s="33">
        <v>0.21</v>
      </c>
      <c r="Q74" s="33">
        <v>98.96</v>
      </c>
      <c r="R74" s="33" t="s">
        <v>970</v>
      </c>
      <c r="S74" s="33" t="s">
        <v>1009</v>
      </c>
      <c r="T74" s="33" t="s">
        <v>499</v>
      </c>
    </row>
    <row r="75" spans="1:20" s="33" customFormat="1" x14ac:dyDescent="0.3">
      <c r="A75" s="33" t="s">
        <v>500</v>
      </c>
      <c r="B75" s="33">
        <v>52.28</v>
      </c>
      <c r="C75" s="33">
        <v>0.4</v>
      </c>
      <c r="D75" s="33">
        <v>0.79</v>
      </c>
      <c r="E75" s="33">
        <v>0</v>
      </c>
      <c r="F75" s="33">
        <v>0.47</v>
      </c>
      <c r="G75" s="33">
        <v>7.03</v>
      </c>
      <c r="H75" s="33">
        <v>0.59</v>
      </c>
      <c r="I75" s="33">
        <v>27.8</v>
      </c>
      <c r="J75" s="33">
        <v>-0.01</v>
      </c>
      <c r="L75" s="33">
        <v>9.1199999999999992</v>
      </c>
      <c r="N75" s="33">
        <v>0.13</v>
      </c>
      <c r="Q75" s="33">
        <v>98.61</v>
      </c>
      <c r="R75" s="33" t="s">
        <v>970</v>
      </c>
      <c r="S75" s="33" t="s">
        <v>1009</v>
      </c>
      <c r="T75" s="33" t="s">
        <v>501</v>
      </c>
    </row>
    <row r="76" spans="1:20" s="33" customFormat="1" x14ac:dyDescent="0.3">
      <c r="A76" s="33" t="s">
        <v>502</v>
      </c>
      <c r="B76" s="33">
        <v>51.37</v>
      </c>
      <c r="C76" s="33">
        <v>0.2</v>
      </c>
      <c r="D76" s="33">
        <v>0.36</v>
      </c>
      <c r="E76" s="33">
        <v>0.01</v>
      </c>
      <c r="F76" s="33">
        <v>0.75</v>
      </c>
      <c r="G76" s="33">
        <v>11.09</v>
      </c>
      <c r="H76" s="33">
        <v>0.99</v>
      </c>
      <c r="I76" s="33">
        <v>27.1</v>
      </c>
      <c r="J76" s="33">
        <v>-0.03</v>
      </c>
      <c r="L76" s="33">
        <v>6.48</v>
      </c>
      <c r="N76" s="33">
        <v>0.12</v>
      </c>
      <c r="Q76" s="33">
        <v>98.49</v>
      </c>
      <c r="R76" s="33" t="s">
        <v>970</v>
      </c>
      <c r="S76" s="33" t="s">
        <v>1009</v>
      </c>
      <c r="T76" s="33" t="s">
        <v>503</v>
      </c>
    </row>
    <row r="77" spans="1:20" s="33" customFormat="1" x14ac:dyDescent="0.3">
      <c r="A77" s="33" t="s">
        <v>504</v>
      </c>
      <c r="B77" s="33">
        <v>53.32</v>
      </c>
      <c r="C77" s="33">
        <v>0.21</v>
      </c>
      <c r="D77" s="33">
        <v>1.26</v>
      </c>
      <c r="E77" s="33">
        <v>0</v>
      </c>
      <c r="F77" s="33">
        <v>0.18</v>
      </c>
      <c r="G77" s="33">
        <v>2.63</v>
      </c>
      <c r="H77" s="33">
        <v>0.36</v>
      </c>
      <c r="I77" s="33">
        <v>28.96</v>
      </c>
      <c r="J77" s="33">
        <v>0.04</v>
      </c>
      <c r="L77" s="33">
        <v>11.88</v>
      </c>
      <c r="N77" s="33">
        <v>0.15</v>
      </c>
      <c r="Q77" s="33">
        <v>99.01</v>
      </c>
      <c r="R77" s="33" t="s">
        <v>970</v>
      </c>
      <c r="S77" s="33" t="s">
        <v>1009</v>
      </c>
      <c r="T77" s="33" t="s">
        <v>505</v>
      </c>
    </row>
    <row r="78" spans="1:20" s="33" customFormat="1" x14ac:dyDescent="0.3">
      <c r="A78" s="34" t="s">
        <v>178</v>
      </c>
      <c r="B78" s="35">
        <f t="shared" ref="B78:J78" si="27">AVERAGE(B73:B77)</f>
        <v>51.927999999999997</v>
      </c>
      <c r="C78" s="35">
        <f t="shared" si="27"/>
        <v>0.24399999999999999</v>
      </c>
      <c r="D78" s="35">
        <f t="shared" si="27"/>
        <v>0.71400000000000008</v>
      </c>
      <c r="E78" s="35">
        <f t="shared" si="27"/>
        <v>4.0000000000000001E-3</v>
      </c>
      <c r="F78" s="35">
        <f t="shared" si="27"/>
        <v>0.59599999999999997</v>
      </c>
      <c r="G78" s="35">
        <f t="shared" si="27"/>
        <v>8.4340000000000011</v>
      </c>
      <c r="H78" s="35">
        <f t="shared" si="27"/>
        <v>0.7659999999999999</v>
      </c>
      <c r="I78" s="35">
        <f t="shared" si="27"/>
        <v>27.667999999999999</v>
      </c>
      <c r="J78" s="35">
        <f t="shared" si="27"/>
        <v>2.0000000000000005E-3</v>
      </c>
      <c r="L78" s="35">
        <f>AVERAGE(L73:L77)</f>
        <v>8.2080000000000002</v>
      </c>
      <c r="M78" s="35"/>
      <c r="N78" s="35">
        <f>AVERAGE(N73:N77)</f>
        <v>0.14200000000000002</v>
      </c>
      <c r="O78" s="35"/>
      <c r="P78" s="35"/>
      <c r="Q78" s="35">
        <f>AVERAGE(Q73:Q77)</f>
        <v>98.72</v>
      </c>
    </row>
    <row r="79" spans="1:20" s="33" customFormat="1" x14ac:dyDescent="0.3">
      <c r="A79" s="36" t="s">
        <v>179</v>
      </c>
      <c r="B79" s="37">
        <f t="shared" ref="B79:J79" si="28">_xlfn.STDEV.S(B73:B77)</f>
        <v>1.0018333194698619</v>
      </c>
      <c r="C79" s="37">
        <f t="shared" si="28"/>
        <v>9.5551033484730027E-2</v>
      </c>
      <c r="D79" s="37">
        <f t="shared" si="28"/>
        <v>0.34107183993991635</v>
      </c>
      <c r="E79" s="37">
        <f t="shared" si="28"/>
        <v>5.4772255750516613E-3</v>
      </c>
      <c r="F79" s="37">
        <f t="shared" si="28"/>
        <v>0.27418971534322734</v>
      </c>
      <c r="G79" s="37">
        <f t="shared" si="28"/>
        <v>4.0706915874332674</v>
      </c>
      <c r="H79" s="37">
        <f t="shared" si="28"/>
        <v>0.29669850016472959</v>
      </c>
      <c r="I79" s="37">
        <f t="shared" si="28"/>
        <v>0.79228782648731899</v>
      </c>
      <c r="J79" s="37">
        <f t="shared" si="28"/>
        <v>2.5884358211089569E-2</v>
      </c>
      <c r="L79" s="37">
        <f>_xlfn.STDEV.S(L73:L77)</f>
        <v>2.5960296608475044</v>
      </c>
      <c r="M79" s="37"/>
      <c r="N79" s="37">
        <f>_xlfn.STDEV.S(N73:N77)</f>
        <v>4.2071367935925183E-2</v>
      </c>
      <c r="O79" s="37"/>
      <c r="P79" s="37"/>
      <c r="Q79" s="37">
        <f>_xlfn.STDEV.S(Q73:Q77)</f>
        <v>0.24637369989509941</v>
      </c>
    </row>
    <row r="81" spans="1:20" x14ac:dyDescent="0.3">
      <c r="A81" s="1" t="s">
        <v>1229</v>
      </c>
      <c r="B81" s="1">
        <v>51.66</v>
      </c>
      <c r="C81" s="1">
        <v>1.74</v>
      </c>
      <c r="D81" s="1">
        <v>1.27</v>
      </c>
      <c r="E81" s="1">
        <v>0</v>
      </c>
      <c r="F81" s="1">
        <v>6</v>
      </c>
      <c r="G81" s="1">
        <v>12.42</v>
      </c>
      <c r="H81" s="1">
        <v>1.68</v>
      </c>
      <c r="I81" s="1">
        <v>17.489999999999998</v>
      </c>
      <c r="J81" s="1">
        <v>0.01</v>
      </c>
      <c r="L81" s="1">
        <v>6.05</v>
      </c>
      <c r="N81" s="1">
        <v>0.04</v>
      </c>
      <c r="Q81" s="1">
        <v>98.35</v>
      </c>
      <c r="R81" s="1" t="s">
        <v>970</v>
      </c>
      <c r="S81" s="1" t="s">
        <v>1032</v>
      </c>
      <c r="T81" s="1" t="s">
        <v>1230</v>
      </c>
    </row>
    <row r="82" spans="1:20" x14ac:dyDescent="0.3">
      <c r="A82" s="1" t="s">
        <v>1231</v>
      </c>
      <c r="B82" s="1">
        <v>51.4</v>
      </c>
      <c r="C82" s="1">
        <v>3.03</v>
      </c>
      <c r="D82" s="1">
        <v>0.82</v>
      </c>
      <c r="E82" s="1">
        <v>-0.02</v>
      </c>
      <c r="F82" s="1">
        <v>1.23</v>
      </c>
      <c r="G82" s="1">
        <v>3.65</v>
      </c>
      <c r="H82" s="1">
        <v>1.37</v>
      </c>
      <c r="I82" s="1">
        <v>23.98</v>
      </c>
      <c r="J82" s="1">
        <v>7.0000000000000007E-2</v>
      </c>
      <c r="L82" s="1">
        <v>11.48</v>
      </c>
      <c r="N82" s="1">
        <v>7.0000000000000007E-2</v>
      </c>
      <c r="Q82" s="1">
        <v>97.09</v>
      </c>
      <c r="R82" s="1" t="s">
        <v>970</v>
      </c>
      <c r="S82" s="1" t="s">
        <v>1032</v>
      </c>
      <c r="T82" s="1" t="s">
        <v>1232</v>
      </c>
    </row>
    <row r="83" spans="1:20" x14ac:dyDescent="0.3">
      <c r="A83" s="1" t="s">
        <v>1233</v>
      </c>
      <c r="B83" s="1">
        <v>55.78</v>
      </c>
      <c r="C83" s="1">
        <v>1.24</v>
      </c>
      <c r="D83" s="1">
        <v>5.52</v>
      </c>
      <c r="E83" s="1">
        <v>0</v>
      </c>
      <c r="F83" s="1">
        <v>0.77</v>
      </c>
      <c r="G83" s="1">
        <v>2.31</v>
      </c>
      <c r="H83" s="1">
        <v>1.06</v>
      </c>
      <c r="I83" s="1">
        <v>19.02</v>
      </c>
      <c r="J83" s="1">
        <v>0</v>
      </c>
      <c r="L83" s="1">
        <v>9.93</v>
      </c>
      <c r="N83" s="1">
        <v>0.08</v>
      </c>
      <c r="Q83" s="1">
        <v>95.72</v>
      </c>
      <c r="R83" s="1" t="s">
        <v>970</v>
      </c>
      <c r="S83" s="1" t="s">
        <v>1032</v>
      </c>
      <c r="T83" s="1" t="s">
        <v>1234</v>
      </c>
    </row>
    <row r="84" spans="1:20" x14ac:dyDescent="0.3">
      <c r="A84" s="1" t="s">
        <v>1235</v>
      </c>
      <c r="B84" s="1">
        <v>50.87</v>
      </c>
      <c r="C84" s="1">
        <v>1.73</v>
      </c>
      <c r="D84" s="1">
        <v>3.54</v>
      </c>
      <c r="E84" s="1">
        <v>0.01</v>
      </c>
      <c r="F84" s="1">
        <v>0.7</v>
      </c>
      <c r="G84" s="1">
        <v>2.1800000000000002</v>
      </c>
      <c r="H84" s="1">
        <v>1.02</v>
      </c>
      <c r="I84" s="1">
        <v>24.38</v>
      </c>
      <c r="J84" s="1">
        <v>-0.01</v>
      </c>
      <c r="L84" s="1">
        <v>11.35</v>
      </c>
      <c r="N84" s="1">
        <v>7.0000000000000007E-2</v>
      </c>
      <c r="Q84" s="1">
        <v>95.85</v>
      </c>
      <c r="R84" s="1" t="s">
        <v>970</v>
      </c>
      <c r="S84" s="1" t="s">
        <v>1032</v>
      </c>
      <c r="T84" s="1" t="s">
        <v>1236</v>
      </c>
    </row>
    <row r="85" spans="1:20" x14ac:dyDescent="0.3">
      <c r="A85" s="1" t="s">
        <v>1237</v>
      </c>
      <c r="B85" s="1">
        <v>52.24</v>
      </c>
      <c r="C85" s="1">
        <v>1.94</v>
      </c>
      <c r="D85" s="1">
        <v>0.66</v>
      </c>
      <c r="E85" s="1">
        <v>-0.01</v>
      </c>
      <c r="F85" s="1">
        <v>0.9</v>
      </c>
      <c r="G85" s="1">
        <v>2.4900000000000002</v>
      </c>
      <c r="H85" s="1">
        <v>1.34</v>
      </c>
      <c r="I85" s="1">
        <v>24.8</v>
      </c>
      <c r="J85" s="1">
        <v>-0.04</v>
      </c>
      <c r="L85" s="1">
        <v>12.04</v>
      </c>
      <c r="N85" s="1">
        <v>0.08</v>
      </c>
      <c r="Q85" s="1">
        <v>96.5</v>
      </c>
      <c r="R85" s="1" t="s">
        <v>970</v>
      </c>
      <c r="S85" s="1" t="s">
        <v>1032</v>
      </c>
      <c r="T85" s="1" t="s">
        <v>1238</v>
      </c>
    </row>
    <row r="86" spans="1:20" x14ac:dyDescent="0.3">
      <c r="A86" s="1" t="s">
        <v>1239</v>
      </c>
      <c r="B86" s="1">
        <v>51.71</v>
      </c>
      <c r="C86" s="1">
        <v>1.94</v>
      </c>
      <c r="D86" s="1">
        <v>0.83</v>
      </c>
      <c r="E86" s="1">
        <v>-0.01</v>
      </c>
      <c r="F86" s="1">
        <v>5.29</v>
      </c>
      <c r="G86" s="1">
        <v>11.91</v>
      </c>
      <c r="H86" s="1">
        <v>1.81</v>
      </c>
      <c r="I86" s="1">
        <v>18.63</v>
      </c>
      <c r="J86" s="1">
        <v>0.05</v>
      </c>
      <c r="L86" s="1">
        <v>6.7</v>
      </c>
      <c r="N86" s="1">
        <v>0.05</v>
      </c>
      <c r="Q86" s="1">
        <v>98.93</v>
      </c>
      <c r="R86" s="1" t="s">
        <v>970</v>
      </c>
      <c r="S86" s="1" t="s">
        <v>1032</v>
      </c>
      <c r="T86" s="1" t="s">
        <v>1240</v>
      </c>
    </row>
    <row r="87" spans="1:20" x14ac:dyDescent="0.3">
      <c r="A87" s="1" t="s">
        <v>1241</v>
      </c>
      <c r="B87" s="1">
        <v>52.21</v>
      </c>
      <c r="C87" s="1">
        <v>1.84</v>
      </c>
      <c r="D87" s="1">
        <v>0.82</v>
      </c>
      <c r="E87" s="1">
        <v>-0.01</v>
      </c>
      <c r="F87" s="1">
        <v>1.53</v>
      </c>
      <c r="G87" s="1">
        <v>4.63</v>
      </c>
      <c r="H87" s="1">
        <v>1.29</v>
      </c>
      <c r="I87" s="1">
        <v>24.42</v>
      </c>
      <c r="J87" s="1">
        <v>-0.03</v>
      </c>
      <c r="L87" s="1">
        <v>11.03</v>
      </c>
      <c r="N87" s="1">
        <v>7.0000000000000007E-2</v>
      </c>
      <c r="Q87" s="1">
        <v>97.84</v>
      </c>
      <c r="R87" s="1" t="s">
        <v>970</v>
      </c>
      <c r="S87" s="1" t="s">
        <v>1032</v>
      </c>
      <c r="T87" s="1" t="s">
        <v>1242</v>
      </c>
    </row>
    <row r="88" spans="1:20" x14ac:dyDescent="0.3">
      <c r="A88" s="1" t="s">
        <v>1243</v>
      </c>
      <c r="B88" s="1">
        <v>51.18</v>
      </c>
      <c r="C88" s="1">
        <v>1.23</v>
      </c>
      <c r="D88" s="1">
        <v>0.75</v>
      </c>
      <c r="E88" s="1">
        <v>0.01</v>
      </c>
      <c r="F88" s="1">
        <v>3.31</v>
      </c>
      <c r="G88" s="1">
        <v>7.11</v>
      </c>
      <c r="H88" s="1">
        <v>1.48</v>
      </c>
      <c r="I88" s="1">
        <v>22.21</v>
      </c>
      <c r="J88" s="1">
        <v>0.03</v>
      </c>
      <c r="L88" s="1">
        <v>9.92</v>
      </c>
      <c r="N88" s="1">
        <v>0.08</v>
      </c>
      <c r="Q88" s="1">
        <v>97.3</v>
      </c>
      <c r="R88" s="1" t="s">
        <v>970</v>
      </c>
      <c r="S88" s="1" t="s">
        <v>1032</v>
      </c>
      <c r="T88" s="1" t="s">
        <v>1244</v>
      </c>
    </row>
    <row r="89" spans="1:20" x14ac:dyDescent="0.3">
      <c r="A89" s="1" t="s">
        <v>1245</v>
      </c>
      <c r="B89" s="1">
        <v>51.22</v>
      </c>
      <c r="C89" s="1">
        <v>0.87</v>
      </c>
      <c r="D89" s="1">
        <v>0.98</v>
      </c>
      <c r="E89" s="1">
        <v>0</v>
      </c>
      <c r="F89" s="1">
        <v>7.95</v>
      </c>
      <c r="G89" s="1">
        <v>15.34</v>
      </c>
      <c r="H89" s="1">
        <v>1.94</v>
      </c>
      <c r="I89" s="1">
        <v>15.44</v>
      </c>
      <c r="J89" s="1">
        <v>0</v>
      </c>
      <c r="L89" s="1">
        <v>4.6900000000000004</v>
      </c>
      <c r="N89" s="1">
        <v>0.05</v>
      </c>
      <c r="Q89" s="1">
        <v>98.48</v>
      </c>
      <c r="R89" s="1" t="s">
        <v>970</v>
      </c>
      <c r="S89" s="1" t="s">
        <v>1032</v>
      </c>
      <c r="T89" s="1" t="s">
        <v>1246</v>
      </c>
    </row>
    <row r="90" spans="1:20" x14ac:dyDescent="0.3">
      <c r="A90" s="1" t="s">
        <v>1247</v>
      </c>
      <c r="B90" s="1">
        <v>51.79</v>
      </c>
      <c r="C90" s="1">
        <v>1.05</v>
      </c>
      <c r="D90" s="1">
        <v>0.81</v>
      </c>
      <c r="E90" s="1">
        <v>0</v>
      </c>
      <c r="F90" s="1">
        <v>5.07</v>
      </c>
      <c r="G90" s="1">
        <v>10.49</v>
      </c>
      <c r="H90" s="1">
        <v>1.59</v>
      </c>
      <c r="I90" s="1">
        <v>19.62</v>
      </c>
      <c r="J90" s="1">
        <v>-0.01</v>
      </c>
      <c r="L90" s="1">
        <v>7.43</v>
      </c>
      <c r="N90" s="1">
        <v>7.0000000000000007E-2</v>
      </c>
      <c r="Q90" s="1">
        <v>97.91</v>
      </c>
      <c r="R90" s="1" t="s">
        <v>970</v>
      </c>
      <c r="S90" s="1" t="s">
        <v>1032</v>
      </c>
      <c r="T90" s="1" t="s">
        <v>1248</v>
      </c>
    </row>
    <row r="91" spans="1:20" x14ac:dyDescent="0.3">
      <c r="A91" s="1" t="s">
        <v>1251</v>
      </c>
      <c r="B91" s="1">
        <v>52.27</v>
      </c>
      <c r="C91" s="1">
        <v>0.95</v>
      </c>
      <c r="D91" s="1">
        <v>0.85</v>
      </c>
      <c r="E91" s="1">
        <v>-0.01</v>
      </c>
      <c r="F91" s="1">
        <v>6.66</v>
      </c>
      <c r="G91" s="1">
        <v>13.89</v>
      </c>
      <c r="H91" s="1">
        <v>1.79</v>
      </c>
      <c r="I91" s="1">
        <v>17.010000000000002</v>
      </c>
      <c r="J91" s="1">
        <v>0.02</v>
      </c>
      <c r="L91" s="1">
        <v>5.76</v>
      </c>
      <c r="N91" s="1">
        <v>0.08</v>
      </c>
      <c r="Q91" s="1">
        <v>99.29</v>
      </c>
      <c r="R91" s="1" t="s">
        <v>970</v>
      </c>
      <c r="S91" s="1" t="s">
        <v>1032</v>
      </c>
      <c r="T91" s="1" t="s">
        <v>1252</v>
      </c>
    </row>
    <row r="92" spans="1:20" x14ac:dyDescent="0.3">
      <c r="A92" s="1" t="s">
        <v>1253</v>
      </c>
      <c r="B92" s="1">
        <v>51.5</v>
      </c>
      <c r="C92" s="1">
        <v>1.1399999999999999</v>
      </c>
      <c r="D92" s="1">
        <v>0.64</v>
      </c>
      <c r="E92" s="1">
        <v>0</v>
      </c>
      <c r="F92" s="1">
        <v>2.71</v>
      </c>
      <c r="G92" s="1">
        <v>7.14</v>
      </c>
      <c r="H92" s="1">
        <v>1.72</v>
      </c>
      <c r="I92" s="1">
        <v>22.07</v>
      </c>
      <c r="J92" s="1">
        <v>0.01</v>
      </c>
      <c r="L92" s="1">
        <v>9.5</v>
      </c>
      <c r="N92" s="1">
        <v>0.06</v>
      </c>
      <c r="Q92" s="1">
        <v>96.51</v>
      </c>
      <c r="R92" s="1" t="s">
        <v>970</v>
      </c>
      <c r="S92" s="1" t="s">
        <v>1032</v>
      </c>
      <c r="T92" s="1" t="s">
        <v>1254</v>
      </c>
    </row>
    <row r="93" spans="1:20" x14ac:dyDescent="0.3">
      <c r="A93" s="1" t="s">
        <v>1255</v>
      </c>
      <c r="B93" s="1">
        <v>51.28</v>
      </c>
      <c r="C93" s="1">
        <v>1.48</v>
      </c>
      <c r="D93" s="1">
        <v>0.66</v>
      </c>
      <c r="E93" s="1">
        <v>0</v>
      </c>
      <c r="F93" s="1">
        <v>1.75</v>
      </c>
      <c r="G93" s="1">
        <v>4.7</v>
      </c>
      <c r="H93" s="1">
        <v>1.38</v>
      </c>
      <c r="I93" s="1">
        <v>24.52</v>
      </c>
      <c r="J93" s="1">
        <v>-0.01</v>
      </c>
      <c r="L93" s="1">
        <v>11.29</v>
      </c>
      <c r="N93" s="1">
        <v>0.1</v>
      </c>
      <c r="Q93" s="1">
        <v>97.16</v>
      </c>
      <c r="R93" s="1" t="s">
        <v>970</v>
      </c>
      <c r="S93" s="1" t="s">
        <v>1032</v>
      </c>
      <c r="T93" s="1" t="s">
        <v>1256</v>
      </c>
    </row>
    <row r="94" spans="1:20" x14ac:dyDescent="0.3">
      <c r="A94" s="1" t="s">
        <v>1257</v>
      </c>
      <c r="B94" s="1">
        <v>51.56</v>
      </c>
      <c r="C94" s="1">
        <v>1.31</v>
      </c>
      <c r="D94" s="1">
        <v>0.86</v>
      </c>
      <c r="E94" s="1">
        <v>0.01</v>
      </c>
      <c r="F94" s="1">
        <v>5.42</v>
      </c>
      <c r="G94" s="1">
        <v>12.16</v>
      </c>
      <c r="H94" s="1">
        <v>1.8</v>
      </c>
      <c r="I94" s="1">
        <v>18.97</v>
      </c>
      <c r="J94" s="1">
        <v>-0.02</v>
      </c>
      <c r="L94" s="1">
        <v>6.49</v>
      </c>
      <c r="N94" s="1">
        <v>7.0000000000000007E-2</v>
      </c>
      <c r="Q94" s="1">
        <v>98.64</v>
      </c>
      <c r="R94" s="1" t="s">
        <v>970</v>
      </c>
      <c r="S94" s="1" t="s">
        <v>1032</v>
      </c>
      <c r="T94" s="1" t="s">
        <v>1258</v>
      </c>
    </row>
    <row r="95" spans="1:20" x14ac:dyDescent="0.3">
      <c r="A95" s="11" t="s">
        <v>178</v>
      </c>
      <c r="B95" s="7">
        <f>AVERAGE(B81:B94)</f>
        <v>51.904999999999987</v>
      </c>
      <c r="C95" s="7">
        <f t="shared" ref="C95:G95" si="29">AVERAGE(C81:C94)</f>
        <v>1.5349999999999999</v>
      </c>
      <c r="D95" s="7">
        <f t="shared" si="29"/>
        <v>1.3578571428571429</v>
      </c>
      <c r="E95" s="7">
        <f t="shared" si="29"/>
        <v>-2.142857142857143E-3</v>
      </c>
      <c r="F95" s="7">
        <f t="shared" si="29"/>
        <v>3.5207142857142855</v>
      </c>
      <c r="G95" s="7">
        <f t="shared" si="29"/>
        <v>7.8871428571428561</v>
      </c>
      <c r="H95" s="7">
        <f>AVERAGE(H81:H94)</f>
        <v>1.5192857142857144</v>
      </c>
      <c r="I95" s="7">
        <f>AVERAGE(I81:I94)</f>
        <v>20.897142857142853</v>
      </c>
      <c r="J95" s="7">
        <f>AVERAGE(J81:J94)</f>
        <v>5.0000000000000018E-3</v>
      </c>
      <c r="L95" s="7">
        <f>AVERAGE(L81:L94)</f>
        <v>8.8328571428571436</v>
      </c>
      <c r="N95" s="7">
        <f>AVERAGE(N81:N94)</f>
        <v>6.9285714285714284E-2</v>
      </c>
      <c r="O95" s="7"/>
      <c r="Q95" s="7">
        <f>AVERAGE(Q81:Q94)</f>
        <v>97.540714285714301</v>
      </c>
    </row>
    <row r="96" spans="1:20" x14ac:dyDescent="0.3">
      <c r="A96" s="14" t="s">
        <v>179</v>
      </c>
      <c r="B96" s="8">
        <f>_xlfn.STDEV.S(B81:B94)</f>
        <v>1.1916423702023773</v>
      </c>
      <c r="C96" s="8">
        <f t="shared" ref="C96:G96" si="30">_xlfn.STDEV.S(C81:C94)</f>
        <v>0.56470209981764863</v>
      </c>
      <c r="D96" s="8">
        <f t="shared" si="30"/>
        <v>1.4076066898841428</v>
      </c>
      <c r="E96" s="8">
        <f t="shared" si="30"/>
        <v>8.9258237530398105E-3</v>
      </c>
      <c r="F96" s="8">
        <f t="shared" si="30"/>
        <v>2.4837455099590535</v>
      </c>
      <c r="G96" s="8">
        <f t="shared" si="30"/>
        <v>4.6906558973402381</v>
      </c>
      <c r="H96" s="8">
        <f>_xlfn.STDEV.S(H81:H94)</f>
        <v>0.28728073339543686</v>
      </c>
      <c r="I96" s="8">
        <f>_xlfn.STDEV.S(I81:I94)</f>
        <v>3.2345358211066655</v>
      </c>
      <c r="J96" s="8">
        <f>_xlfn.STDEV.S(J81:J94)</f>
        <v>3.0064034224404311E-2</v>
      </c>
      <c r="L96" s="8">
        <f>_xlfn.STDEV.S(L81:L94)</f>
        <v>2.5371226239169395</v>
      </c>
      <c r="N96" s="8">
        <f>_xlfn.STDEV.S(N81:N94)</f>
        <v>1.5424399110243786E-2</v>
      </c>
      <c r="O96" s="8"/>
      <c r="Q96" s="8">
        <f>_xlfn.STDEV.S(Q81:Q94)</f>
        <v>1.1329570857899971</v>
      </c>
    </row>
    <row r="97" spans="1:20" x14ac:dyDescent="0.3">
      <c r="A97" s="14"/>
      <c r="B97" s="8"/>
      <c r="C97" s="8"/>
      <c r="D97" s="8"/>
      <c r="E97" s="8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</row>
    <row r="98" spans="1:20" s="33" customFormat="1" x14ac:dyDescent="0.3">
      <c r="A98" s="33" t="s">
        <v>95</v>
      </c>
      <c r="B98" s="33">
        <v>51.22</v>
      </c>
      <c r="C98" s="33">
        <v>1.3</v>
      </c>
      <c r="D98" s="33">
        <v>1.44</v>
      </c>
      <c r="F98" s="33">
        <v>1.71</v>
      </c>
      <c r="G98" s="33">
        <v>9.73</v>
      </c>
      <c r="H98" s="33">
        <v>1.77</v>
      </c>
      <c r="I98" s="33">
        <v>23.77</v>
      </c>
      <c r="L98" s="33">
        <v>7.92</v>
      </c>
      <c r="M98" s="33">
        <v>0</v>
      </c>
      <c r="N98" s="33">
        <v>0.08</v>
      </c>
      <c r="O98" s="33">
        <v>0</v>
      </c>
      <c r="P98" s="33">
        <v>1.9</v>
      </c>
      <c r="Q98" s="33">
        <v>100.85</v>
      </c>
      <c r="R98" s="33" t="s">
        <v>970</v>
      </c>
      <c r="S98" s="33" t="s">
        <v>447</v>
      </c>
      <c r="T98" s="33" t="s">
        <v>96</v>
      </c>
    </row>
    <row r="99" spans="1:20" s="33" customFormat="1" x14ac:dyDescent="0.3">
      <c r="A99" s="33" t="s">
        <v>97</v>
      </c>
      <c r="B99" s="33">
        <v>50.65</v>
      </c>
      <c r="C99" s="33">
        <v>1.78</v>
      </c>
      <c r="D99" s="33">
        <v>0.88</v>
      </c>
      <c r="F99" s="33">
        <v>0.43</v>
      </c>
      <c r="G99" s="33">
        <v>8.41</v>
      </c>
      <c r="H99" s="33">
        <v>1.54</v>
      </c>
      <c r="I99" s="33">
        <v>26.12</v>
      </c>
      <c r="L99" s="33">
        <v>8.68</v>
      </c>
      <c r="M99" s="33">
        <v>0</v>
      </c>
      <c r="N99" s="33">
        <v>0.05</v>
      </c>
      <c r="O99" s="33">
        <v>0.01</v>
      </c>
      <c r="P99" s="33">
        <v>1.89</v>
      </c>
      <c r="Q99" s="33">
        <v>100.44</v>
      </c>
      <c r="R99" s="33" t="s">
        <v>970</v>
      </c>
      <c r="S99" s="33" t="s">
        <v>447</v>
      </c>
      <c r="T99" s="33" t="s">
        <v>98</v>
      </c>
    </row>
    <row r="100" spans="1:20" s="33" customFormat="1" x14ac:dyDescent="0.3">
      <c r="A100" s="33" t="s">
        <v>99</v>
      </c>
      <c r="B100" s="33">
        <v>51.25</v>
      </c>
      <c r="C100" s="33">
        <v>1.33</v>
      </c>
      <c r="D100" s="33">
        <v>1.38</v>
      </c>
      <c r="F100" s="33">
        <v>0.41</v>
      </c>
      <c r="G100" s="33">
        <v>6.36</v>
      </c>
      <c r="H100" s="33">
        <v>1.21</v>
      </c>
      <c r="I100" s="33">
        <v>26.15</v>
      </c>
      <c r="L100" s="33">
        <v>9.73</v>
      </c>
      <c r="M100" s="33">
        <v>0.01</v>
      </c>
      <c r="N100" s="33">
        <v>0.11</v>
      </c>
      <c r="O100" s="33">
        <v>0</v>
      </c>
      <c r="P100" s="33">
        <v>1.86</v>
      </c>
      <c r="Q100" s="33">
        <v>99.8</v>
      </c>
      <c r="R100" s="33" t="s">
        <v>970</v>
      </c>
      <c r="S100" s="33" t="s">
        <v>447</v>
      </c>
      <c r="T100" s="33" t="s">
        <v>100</v>
      </c>
    </row>
    <row r="101" spans="1:20" s="33" customFormat="1" x14ac:dyDescent="0.3">
      <c r="A101" s="33" t="s">
        <v>101</v>
      </c>
      <c r="B101" s="33">
        <v>52.32</v>
      </c>
      <c r="C101" s="33">
        <v>2.39</v>
      </c>
      <c r="D101" s="33">
        <v>1.29</v>
      </c>
      <c r="F101" s="33">
        <v>0.1</v>
      </c>
      <c r="G101" s="33">
        <v>1.37</v>
      </c>
      <c r="H101" s="33">
        <v>0.67</v>
      </c>
      <c r="I101" s="33">
        <v>26.7</v>
      </c>
      <c r="L101" s="33">
        <v>12.76</v>
      </c>
      <c r="M101" s="33">
        <v>0</v>
      </c>
      <c r="N101" s="33">
        <v>0.09</v>
      </c>
      <c r="O101" s="33">
        <v>0.01</v>
      </c>
      <c r="P101" s="33">
        <v>1.88</v>
      </c>
      <c r="Q101" s="33">
        <v>99.58</v>
      </c>
      <c r="R101" s="33" t="s">
        <v>970</v>
      </c>
      <c r="S101" s="33" t="s">
        <v>447</v>
      </c>
      <c r="T101" s="33" t="s">
        <v>102</v>
      </c>
    </row>
    <row r="102" spans="1:20" s="33" customFormat="1" x14ac:dyDescent="0.3">
      <c r="A102" s="33" t="s">
        <v>103</v>
      </c>
      <c r="B102" s="33">
        <v>52.58</v>
      </c>
      <c r="C102" s="33">
        <v>1.29</v>
      </c>
      <c r="D102" s="33">
        <v>0.84</v>
      </c>
      <c r="F102" s="33">
        <v>0.06</v>
      </c>
      <c r="G102" s="33">
        <v>1.72</v>
      </c>
      <c r="H102" s="33">
        <v>0.62</v>
      </c>
      <c r="I102" s="33">
        <v>29.01</v>
      </c>
      <c r="L102" s="33">
        <v>12.57</v>
      </c>
      <c r="M102" s="33">
        <v>0.01</v>
      </c>
      <c r="N102" s="33">
        <v>0.13</v>
      </c>
      <c r="O102" s="33">
        <v>0</v>
      </c>
      <c r="P102" s="33">
        <v>1.86</v>
      </c>
      <c r="Q102" s="33">
        <v>100.69</v>
      </c>
      <c r="R102" s="33" t="s">
        <v>970</v>
      </c>
      <c r="S102" s="33" t="s">
        <v>447</v>
      </c>
      <c r="T102" s="33" t="s">
        <v>104</v>
      </c>
    </row>
    <row r="103" spans="1:20" s="33" customFormat="1" x14ac:dyDescent="0.3">
      <c r="A103" s="33" t="s">
        <v>105</v>
      </c>
      <c r="B103" s="33">
        <v>48.79</v>
      </c>
      <c r="C103" s="33">
        <v>0.72</v>
      </c>
      <c r="D103" s="33">
        <v>1.17</v>
      </c>
      <c r="F103" s="33">
        <v>2.08</v>
      </c>
      <c r="G103" s="33">
        <v>16.78</v>
      </c>
      <c r="H103" s="33">
        <v>2.5299999999999998</v>
      </c>
      <c r="I103" s="33">
        <v>23.29</v>
      </c>
      <c r="L103" s="33">
        <v>3.56</v>
      </c>
      <c r="M103" s="33">
        <v>0.02</v>
      </c>
      <c r="N103" s="33">
        <v>0.02</v>
      </c>
      <c r="O103" s="33">
        <v>0</v>
      </c>
      <c r="P103" s="33">
        <v>1.91</v>
      </c>
      <c r="Q103" s="33">
        <v>100.85</v>
      </c>
      <c r="R103" s="33" t="s">
        <v>970</v>
      </c>
      <c r="S103" s="33" t="s">
        <v>447</v>
      </c>
      <c r="T103" s="33" t="s">
        <v>106</v>
      </c>
    </row>
    <row r="104" spans="1:20" s="33" customFormat="1" x14ac:dyDescent="0.3">
      <c r="A104" s="33" t="s">
        <v>107</v>
      </c>
      <c r="B104" s="33">
        <v>50.01</v>
      </c>
      <c r="C104" s="33">
        <v>0.77</v>
      </c>
      <c r="D104" s="33">
        <v>1.06</v>
      </c>
      <c r="F104" s="33">
        <v>1.73</v>
      </c>
      <c r="G104" s="33">
        <v>13.64</v>
      </c>
      <c r="H104" s="33">
        <v>2.54</v>
      </c>
      <c r="I104" s="33">
        <v>22.81</v>
      </c>
      <c r="L104" s="33">
        <v>5.63</v>
      </c>
      <c r="M104" s="33">
        <v>0.01</v>
      </c>
      <c r="N104" s="33">
        <v>7.0000000000000007E-2</v>
      </c>
      <c r="O104" s="33">
        <v>0</v>
      </c>
      <c r="P104" s="33">
        <v>1.88</v>
      </c>
      <c r="Q104" s="33">
        <v>100.16</v>
      </c>
      <c r="R104" s="33" t="s">
        <v>970</v>
      </c>
      <c r="S104" s="33" t="s">
        <v>447</v>
      </c>
      <c r="T104" s="33" t="s">
        <v>108</v>
      </c>
    </row>
    <row r="105" spans="1:20" s="33" customFormat="1" x14ac:dyDescent="0.3">
      <c r="A105" s="33" t="s">
        <v>109</v>
      </c>
      <c r="B105" s="33">
        <v>50.18</v>
      </c>
      <c r="C105" s="33">
        <v>1.01</v>
      </c>
      <c r="D105" s="33">
        <v>1.44</v>
      </c>
      <c r="F105" s="33">
        <v>0.81</v>
      </c>
      <c r="G105" s="33">
        <v>10.45</v>
      </c>
      <c r="H105" s="33">
        <v>1.82</v>
      </c>
      <c r="I105" s="33">
        <v>25.43</v>
      </c>
      <c r="L105" s="33">
        <v>7.3</v>
      </c>
      <c r="M105" s="33">
        <v>0.01</v>
      </c>
      <c r="N105" s="33">
        <v>0.05</v>
      </c>
      <c r="O105" s="33">
        <v>0.01</v>
      </c>
      <c r="P105" s="33">
        <v>1.89</v>
      </c>
      <c r="Q105" s="33">
        <v>100.39</v>
      </c>
      <c r="R105" s="33" t="s">
        <v>970</v>
      </c>
      <c r="S105" s="33" t="s">
        <v>447</v>
      </c>
      <c r="T105" s="33" t="s">
        <v>110</v>
      </c>
    </row>
    <row r="106" spans="1:20" s="33" customFormat="1" x14ac:dyDescent="0.3">
      <c r="A106" s="33" t="s">
        <v>111</v>
      </c>
      <c r="B106" s="33">
        <v>52.5</v>
      </c>
      <c r="C106" s="33">
        <v>1.78</v>
      </c>
      <c r="D106" s="33">
        <v>1.1399999999999999</v>
      </c>
      <c r="F106" s="33">
        <v>0.09</v>
      </c>
      <c r="G106" s="33">
        <v>1.8</v>
      </c>
      <c r="H106" s="33">
        <v>0.54</v>
      </c>
      <c r="I106" s="33">
        <v>27.73</v>
      </c>
      <c r="L106" s="33">
        <v>12.44</v>
      </c>
      <c r="M106" s="33">
        <v>0.02</v>
      </c>
      <c r="N106" s="33">
        <v>0.08</v>
      </c>
      <c r="O106" s="33">
        <v>0.01</v>
      </c>
      <c r="P106" s="33">
        <v>1.88</v>
      </c>
      <c r="Q106" s="33">
        <v>100.01</v>
      </c>
      <c r="R106" s="33" t="s">
        <v>970</v>
      </c>
      <c r="S106" s="33" t="s">
        <v>447</v>
      </c>
      <c r="T106" s="33" t="s">
        <v>112</v>
      </c>
    </row>
    <row r="107" spans="1:20" s="33" customFormat="1" x14ac:dyDescent="0.3">
      <c r="A107" s="33" t="s">
        <v>113</v>
      </c>
      <c r="B107" s="33">
        <v>51.14</v>
      </c>
      <c r="C107" s="33">
        <v>1.06</v>
      </c>
      <c r="D107" s="33">
        <v>0.63</v>
      </c>
      <c r="F107" s="33">
        <v>0.25</v>
      </c>
      <c r="G107" s="33">
        <v>6.71</v>
      </c>
      <c r="H107" s="33">
        <v>1.46</v>
      </c>
      <c r="I107" s="33">
        <v>27.28</v>
      </c>
      <c r="L107" s="33">
        <v>9.5</v>
      </c>
      <c r="M107" s="33">
        <v>0.01</v>
      </c>
      <c r="N107" s="33">
        <v>0.06</v>
      </c>
      <c r="O107" s="33">
        <v>0</v>
      </c>
      <c r="P107" s="33">
        <v>1.87</v>
      </c>
      <c r="Q107" s="33">
        <v>99.98</v>
      </c>
      <c r="R107" s="33" t="s">
        <v>970</v>
      </c>
      <c r="S107" s="33" t="s">
        <v>447</v>
      </c>
      <c r="T107" s="33" t="s">
        <v>114</v>
      </c>
    </row>
    <row r="108" spans="1:20" s="33" customFormat="1" x14ac:dyDescent="0.3">
      <c r="A108" s="34" t="s">
        <v>178</v>
      </c>
      <c r="B108" s="35">
        <f>AVERAGE(B98:B107)</f>
        <v>51.064</v>
      </c>
      <c r="C108" s="35">
        <f>AVERAGE(C98:C107)</f>
        <v>1.343</v>
      </c>
      <c r="D108" s="35">
        <f>AVERAGE(D98:D107)</f>
        <v>1.1270000000000002</v>
      </c>
      <c r="E108" s="35"/>
      <c r="F108" s="35">
        <f>AVERAGE(F98:F107)</f>
        <v>0.76700000000000013</v>
      </c>
      <c r="G108" s="35">
        <f>AVERAGE(G98:G107)</f>
        <v>7.6970000000000001</v>
      </c>
      <c r="H108" s="35">
        <f>AVERAGE(H98:H107)</f>
        <v>1.47</v>
      </c>
      <c r="I108" s="35">
        <f>AVERAGE(I98:I107)</f>
        <v>25.828999999999997</v>
      </c>
      <c r="J108" s="35"/>
      <c r="L108" s="35">
        <f t="shared" ref="L108:Q108" si="31">AVERAGE(L98:L107)</f>
        <v>9.0090000000000003</v>
      </c>
      <c r="M108" s="35">
        <f t="shared" si="31"/>
        <v>8.9999999999999993E-3</v>
      </c>
      <c r="N108" s="35">
        <f t="shared" si="31"/>
        <v>7.3999999999999996E-2</v>
      </c>
      <c r="O108" s="35">
        <f t="shared" si="31"/>
        <v>4.0000000000000001E-3</v>
      </c>
      <c r="P108" s="35">
        <f t="shared" si="31"/>
        <v>1.8820000000000001</v>
      </c>
      <c r="Q108" s="35">
        <f t="shared" si="31"/>
        <v>100.27499999999999</v>
      </c>
    </row>
    <row r="109" spans="1:20" s="33" customFormat="1" x14ac:dyDescent="0.3">
      <c r="A109" s="36" t="s">
        <v>179</v>
      </c>
      <c r="B109" s="37">
        <f>_xlfn.STDEV.S(B98:B107)</f>
        <v>1.2127764289705945</v>
      </c>
      <c r="C109" s="37">
        <f>_xlfn.STDEV.S(C98:C107)</f>
        <v>0.51536502705471876</v>
      </c>
      <c r="D109" s="37">
        <f>_xlfn.STDEV.S(D98:D107)</f>
        <v>0.27556205189474819</v>
      </c>
      <c r="E109" s="37"/>
      <c r="F109" s="37">
        <f>_xlfn.STDEV.S(F98:F107)</f>
        <v>0.77844645858844308</v>
      </c>
      <c r="G109" s="37">
        <f>_xlfn.STDEV.S(G98:G107)</f>
        <v>5.1997052266878026</v>
      </c>
      <c r="H109" s="37">
        <f>_xlfn.STDEV.S(H98:H107)</f>
        <v>0.72884993120821662</v>
      </c>
      <c r="I109" s="37">
        <f>_xlfn.STDEV.S(I98:I107)</f>
        <v>2.0205579537455609</v>
      </c>
      <c r="J109" s="37"/>
      <c r="L109" s="37">
        <f t="shared" ref="L109:Q109" si="32">_xlfn.STDEV.S(L98:L107)</f>
        <v>3.066077660826974</v>
      </c>
      <c r="M109" s="37">
        <f t="shared" si="32"/>
        <v>7.3786478737262202E-3</v>
      </c>
      <c r="N109" s="37">
        <f t="shared" si="32"/>
        <v>3.1692971530679258E-2</v>
      </c>
      <c r="O109" s="37">
        <f t="shared" si="32"/>
        <v>5.1639777949432225E-3</v>
      </c>
      <c r="P109" s="37">
        <f t="shared" si="32"/>
        <v>1.6193277068654754E-2</v>
      </c>
      <c r="Q109" s="37">
        <f t="shared" si="32"/>
        <v>0.44134264844147081</v>
      </c>
    </row>
    <row r="111" spans="1:20" x14ac:dyDescent="0.3">
      <c r="A111" s="1" t="s">
        <v>207</v>
      </c>
      <c r="B111" s="1">
        <v>51.87</v>
      </c>
      <c r="C111" s="1">
        <v>1.21</v>
      </c>
      <c r="D111" s="1">
        <v>5.53</v>
      </c>
      <c r="F111" s="1">
        <v>0.8</v>
      </c>
      <c r="G111" s="1">
        <v>0.72</v>
      </c>
      <c r="H111" s="1">
        <v>3.42</v>
      </c>
      <c r="I111" s="1">
        <v>23.2</v>
      </c>
      <c r="L111" s="1">
        <v>7.63</v>
      </c>
      <c r="M111" s="1">
        <v>3.5</v>
      </c>
      <c r="N111" s="1">
        <v>0.7</v>
      </c>
      <c r="O111" s="1">
        <v>0.01</v>
      </c>
      <c r="P111" s="1">
        <v>1.6</v>
      </c>
      <c r="Q111" s="1">
        <v>100.18</v>
      </c>
      <c r="R111" s="1" t="s">
        <v>952</v>
      </c>
      <c r="S111" s="1" t="s">
        <v>1010</v>
      </c>
      <c r="T111" s="1" t="s">
        <v>208</v>
      </c>
    </row>
    <row r="112" spans="1:20" x14ac:dyDescent="0.3">
      <c r="A112" s="1" t="s">
        <v>235</v>
      </c>
      <c r="B112" s="1">
        <v>48.41</v>
      </c>
      <c r="C112" s="1">
        <v>1.99</v>
      </c>
      <c r="D112" s="1">
        <v>5.15</v>
      </c>
      <c r="F112" s="1">
        <v>1.3</v>
      </c>
      <c r="G112" s="1">
        <v>1.04</v>
      </c>
      <c r="H112" s="1">
        <v>2.7</v>
      </c>
      <c r="I112" s="1">
        <v>27.46</v>
      </c>
      <c r="L112" s="1">
        <v>6.54</v>
      </c>
      <c r="M112" s="1">
        <v>1.72</v>
      </c>
      <c r="N112" s="1">
        <v>0.7</v>
      </c>
      <c r="O112" s="1">
        <v>7.0000000000000007E-2</v>
      </c>
      <c r="P112" s="1">
        <v>1.52</v>
      </c>
      <c r="Q112" s="1">
        <v>98.6</v>
      </c>
      <c r="R112" s="1" t="s">
        <v>952</v>
      </c>
      <c r="S112" s="1" t="s">
        <v>1010</v>
      </c>
      <c r="T112" s="1" t="s">
        <v>236</v>
      </c>
    </row>
    <row r="113" spans="1:20" x14ac:dyDescent="0.3">
      <c r="A113" s="11" t="s">
        <v>178</v>
      </c>
      <c r="B113" s="7">
        <f>AVERAGE(B111:B112)</f>
        <v>50.14</v>
      </c>
      <c r="C113" s="7">
        <f>AVERAGE(C111:C112)</f>
        <v>1.6</v>
      </c>
      <c r="D113" s="7">
        <f>AVERAGE(D111:D112)</f>
        <v>5.34</v>
      </c>
      <c r="E113" s="7"/>
      <c r="F113" s="7">
        <f>AVERAGE(F111:F112)</f>
        <v>1.05</v>
      </c>
      <c r="G113" s="7">
        <f>AVERAGE(G111:G112)</f>
        <v>0.88</v>
      </c>
      <c r="H113" s="7">
        <f>AVERAGE(H111:H112)</f>
        <v>3.06</v>
      </c>
      <c r="I113" s="7">
        <f>AVERAGE(I111:I112)</f>
        <v>25.33</v>
      </c>
      <c r="J113" s="7"/>
      <c r="K113" s="7"/>
      <c r="L113" s="7">
        <f t="shared" ref="L113:Q113" si="33">AVERAGE(L111:L112)</f>
        <v>7.085</v>
      </c>
      <c r="M113" s="7">
        <f t="shared" si="33"/>
        <v>2.61</v>
      </c>
      <c r="N113" s="7">
        <f t="shared" si="33"/>
        <v>0.7</v>
      </c>
      <c r="O113" s="7">
        <f t="shared" si="33"/>
        <v>0.04</v>
      </c>
      <c r="P113" s="7">
        <f t="shared" si="33"/>
        <v>1.56</v>
      </c>
      <c r="Q113" s="7">
        <f t="shared" si="33"/>
        <v>99.39</v>
      </c>
    </row>
    <row r="114" spans="1:20" x14ac:dyDescent="0.3">
      <c r="A114" s="14" t="s">
        <v>179</v>
      </c>
      <c r="B114" s="8">
        <f>_xlfn.STDEV.S(B111:B112)</f>
        <v>2.4465894629054552</v>
      </c>
      <c r="C114" s="8">
        <f>_xlfn.STDEV.S(C111:C112)</f>
        <v>0.55154328932550611</v>
      </c>
      <c r="D114" s="8">
        <f>_xlfn.STDEV.S(D111:D112)</f>
        <v>0.268700576850888</v>
      </c>
      <c r="E114" s="8"/>
      <c r="F114" s="8">
        <f>_xlfn.STDEV.S(F111:F112)</f>
        <v>0.35355339059327379</v>
      </c>
      <c r="G114" s="8">
        <f>_xlfn.STDEV.S(G111:G112)</f>
        <v>0.22627416997969552</v>
      </c>
      <c r="H114" s="8">
        <f>_xlfn.STDEV.S(H111:H112)</f>
        <v>0.50911688245431408</v>
      </c>
      <c r="I114" s="8">
        <f>_xlfn.STDEV.S(I111:I112)</f>
        <v>3.0122748878546934</v>
      </c>
      <c r="J114" s="8"/>
      <c r="K114" s="8"/>
      <c r="L114" s="8">
        <f t="shared" ref="L114:Q114" si="34">_xlfn.STDEV.S(L111:L112)</f>
        <v>0.77074639149333668</v>
      </c>
      <c r="M114" s="8">
        <f t="shared" si="34"/>
        <v>1.2586500705120549</v>
      </c>
      <c r="N114" s="8">
        <f t="shared" si="34"/>
        <v>0</v>
      </c>
      <c r="O114" s="8">
        <f t="shared" si="34"/>
        <v>4.2426406871192861E-2</v>
      </c>
      <c r="P114" s="8">
        <f t="shared" si="34"/>
        <v>5.6568542494923851E-2</v>
      </c>
      <c r="Q114" s="8">
        <f t="shared" si="34"/>
        <v>1.1172287142747539</v>
      </c>
    </row>
    <row r="115" spans="1:20" x14ac:dyDescent="0.3">
      <c r="A115" s="14"/>
      <c r="B115" s="8"/>
      <c r="C115" s="8"/>
      <c r="D115" s="8"/>
      <c r="E115" s="8"/>
      <c r="F115" s="8"/>
      <c r="G115" s="8"/>
      <c r="H115" s="8"/>
      <c r="I115" s="8"/>
      <c r="L115" s="8"/>
      <c r="M115" s="8"/>
      <c r="N115" s="8"/>
      <c r="O115" s="8"/>
      <c r="P115" s="8"/>
      <c r="Q115" s="8"/>
    </row>
    <row r="116" spans="1:20" x14ac:dyDescent="0.3">
      <c r="A116" s="1" t="s">
        <v>203</v>
      </c>
      <c r="B116" s="6">
        <v>48.65</v>
      </c>
      <c r="C116" s="6">
        <v>1.55</v>
      </c>
      <c r="D116" s="6">
        <v>1.92</v>
      </c>
      <c r="E116" s="6"/>
      <c r="F116" s="6">
        <v>1.26</v>
      </c>
      <c r="G116" s="6">
        <v>1.23</v>
      </c>
      <c r="H116" s="6">
        <v>3.42</v>
      </c>
      <c r="I116" s="6">
        <v>25.58</v>
      </c>
      <c r="J116" s="6"/>
      <c r="L116" s="6">
        <v>9.6199999999999992</v>
      </c>
      <c r="M116" s="6">
        <v>1.64</v>
      </c>
      <c r="N116" s="6">
        <v>0.76</v>
      </c>
      <c r="O116" s="6">
        <v>0.09</v>
      </c>
      <c r="P116" s="6">
        <v>1.44</v>
      </c>
      <c r="Q116" s="1">
        <v>97.15</v>
      </c>
      <c r="R116" s="1" t="s">
        <v>970</v>
      </c>
      <c r="S116" s="1" t="s">
        <v>1010</v>
      </c>
      <c r="T116" s="1" t="s">
        <v>204</v>
      </c>
    </row>
    <row r="117" spans="1:20" x14ac:dyDescent="0.3">
      <c r="A117" s="1" t="s">
        <v>221</v>
      </c>
      <c r="B117" s="6">
        <v>51.95</v>
      </c>
      <c r="C117" s="6">
        <v>1.64</v>
      </c>
      <c r="D117" s="6">
        <v>1.84</v>
      </c>
      <c r="E117" s="6"/>
      <c r="F117" s="6">
        <v>0.28999999999999998</v>
      </c>
      <c r="G117" s="6">
        <v>2.06</v>
      </c>
      <c r="H117" s="6">
        <v>2.12</v>
      </c>
      <c r="I117" s="6">
        <v>22.9</v>
      </c>
      <c r="J117" s="6"/>
      <c r="L117" s="6">
        <v>11.86</v>
      </c>
      <c r="M117" s="6">
        <v>0.1</v>
      </c>
      <c r="N117" s="6">
        <v>0.05</v>
      </c>
      <c r="O117" s="6">
        <v>0</v>
      </c>
      <c r="P117" s="6">
        <v>1.86</v>
      </c>
      <c r="Q117" s="1">
        <v>96.68</v>
      </c>
      <c r="R117" s="1" t="s">
        <v>970</v>
      </c>
      <c r="S117" s="1" t="s">
        <v>1010</v>
      </c>
      <c r="T117" s="1" t="s">
        <v>222</v>
      </c>
    </row>
    <row r="118" spans="1:20" x14ac:dyDescent="0.3">
      <c r="A118" s="1" t="s">
        <v>223</v>
      </c>
      <c r="B118" s="6">
        <v>52.48</v>
      </c>
      <c r="C118" s="6">
        <v>1.71</v>
      </c>
      <c r="D118" s="6">
        <v>1.51</v>
      </c>
      <c r="E118" s="6"/>
      <c r="F118" s="6">
        <v>0.28000000000000003</v>
      </c>
      <c r="G118" s="6">
        <v>2.13</v>
      </c>
      <c r="H118" s="6">
        <v>2.21</v>
      </c>
      <c r="I118" s="6">
        <v>23.8</v>
      </c>
      <c r="J118" s="6"/>
      <c r="L118" s="6">
        <v>11.79</v>
      </c>
      <c r="M118" s="6">
        <v>0.08</v>
      </c>
      <c r="N118" s="6">
        <v>0.04</v>
      </c>
      <c r="O118" s="6">
        <v>0</v>
      </c>
      <c r="P118" s="6">
        <v>1.89</v>
      </c>
      <c r="Q118" s="1">
        <v>97.92</v>
      </c>
      <c r="R118" s="1" t="s">
        <v>970</v>
      </c>
      <c r="S118" s="1" t="s">
        <v>1010</v>
      </c>
      <c r="T118" s="1" t="s">
        <v>224</v>
      </c>
    </row>
    <row r="119" spans="1:20" x14ac:dyDescent="0.3">
      <c r="A119" s="1" t="s">
        <v>233</v>
      </c>
      <c r="B119" s="1">
        <v>47.93</v>
      </c>
      <c r="C119" s="1">
        <v>1.54</v>
      </c>
      <c r="D119" s="1">
        <v>1.94</v>
      </c>
      <c r="F119" s="1">
        <v>0.69</v>
      </c>
      <c r="G119" s="1">
        <v>0.98</v>
      </c>
      <c r="H119" s="1">
        <v>3.75</v>
      </c>
      <c r="I119" s="1">
        <v>29.09</v>
      </c>
      <c r="L119" s="1">
        <v>8.4700000000000006</v>
      </c>
      <c r="M119" s="1">
        <v>1.86</v>
      </c>
      <c r="N119" s="1">
        <v>0.88</v>
      </c>
      <c r="O119" s="1">
        <v>0.01</v>
      </c>
      <c r="P119" s="1">
        <v>1.4</v>
      </c>
      <c r="Q119" s="1">
        <v>98.53</v>
      </c>
      <c r="R119" s="1" t="s">
        <v>970</v>
      </c>
      <c r="S119" s="1" t="s">
        <v>1010</v>
      </c>
      <c r="T119" s="1" t="s">
        <v>234</v>
      </c>
    </row>
    <row r="120" spans="1:20" x14ac:dyDescent="0.3">
      <c r="A120" s="1" t="s">
        <v>237</v>
      </c>
      <c r="B120" s="1">
        <v>52.22</v>
      </c>
      <c r="C120" s="1">
        <v>2.56</v>
      </c>
      <c r="D120" s="1">
        <v>3.13</v>
      </c>
      <c r="F120" s="1">
        <v>0.27</v>
      </c>
      <c r="G120" s="1">
        <v>2.57</v>
      </c>
      <c r="H120" s="1">
        <v>1.23</v>
      </c>
      <c r="I120" s="1">
        <v>22.07</v>
      </c>
      <c r="L120" s="1">
        <v>11.49</v>
      </c>
      <c r="M120" s="1">
        <v>0.71</v>
      </c>
      <c r="N120" s="1">
        <v>0.11</v>
      </c>
      <c r="O120" s="1">
        <v>0</v>
      </c>
      <c r="P120" s="1">
        <v>1.87</v>
      </c>
      <c r="Q120" s="1">
        <v>98.24</v>
      </c>
      <c r="R120" s="1" t="s">
        <v>970</v>
      </c>
      <c r="S120" s="1" t="s">
        <v>1010</v>
      </c>
      <c r="T120" s="1" t="s">
        <v>238</v>
      </c>
    </row>
    <row r="121" spans="1:20" x14ac:dyDescent="0.3">
      <c r="A121" s="1" t="s">
        <v>1349</v>
      </c>
      <c r="B121" s="1">
        <v>51.16</v>
      </c>
      <c r="C121" s="1">
        <v>2.0099999999999998</v>
      </c>
      <c r="D121" s="1">
        <v>1.03</v>
      </c>
      <c r="E121" s="1">
        <v>0.01</v>
      </c>
      <c r="F121" s="1">
        <v>0.63</v>
      </c>
      <c r="G121" s="1">
        <v>1.75</v>
      </c>
      <c r="H121" s="1">
        <v>2.33</v>
      </c>
      <c r="I121" s="1">
        <v>23.93</v>
      </c>
      <c r="J121" s="1">
        <v>0.04</v>
      </c>
      <c r="L121" s="1">
        <v>11.1</v>
      </c>
      <c r="N121" s="1">
        <v>0.28000000000000003</v>
      </c>
      <c r="Q121" s="1">
        <v>94.26</v>
      </c>
      <c r="R121" s="1" t="s">
        <v>970</v>
      </c>
      <c r="S121" s="1" t="s">
        <v>1010</v>
      </c>
      <c r="T121" s="1" t="s">
        <v>1350</v>
      </c>
    </row>
    <row r="122" spans="1:20" x14ac:dyDescent="0.3">
      <c r="A122" s="1" t="s">
        <v>1357</v>
      </c>
      <c r="B122" s="1">
        <v>48.06</v>
      </c>
      <c r="C122" s="1">
        <v>3.27</v>
      </c>
      <c r="D122" s="1">
        <v>1.64</v>
      </c>
      <c r="E122" s="1">
        <v>0</v>
      </c>
      <c r="F122" s="1">
        <v>1.34</v>
      </c>
      <c r="G122" s="1">
        <v>9.99</v>
      </c>
      <c r="H122" s="1">
        <v>2.1800000000000002</v>
      </c>
      <c r="I122" s="1">
        <v>22.75</v>
      </c>
      <c r="J122" s="1">
        <v>0.04</v>
      </c>
      <c r="L122" s="1">
        <v>7.34</v>
      </c>
      <c r="N122" s="1">
        <v>0.05</v>
      </c>
      <c r="Q122" s="1">
        <v>96.66</v>
      </c>
      <c r="R122" s="1" t="s">
        <v>970</v>
      </c>
      <c r="S122" s="1" t="s">
        <v>1010</v>
      </c>
      <c r="T122" s="1" t="s">
        <v>1358</v>
      </c>
    </row>
    <row r="123" spans="1:20" x14ac:dyDescent="0.3">
      <c r="A123" s="1" t="s">
        <v>1361</v>
      </c>
      <c r="B123" s="1">
        <v>48.75</v>
      </c>
      <c r="C123" s="1">
        <v>3.26</v>
      </c>
      <c r="D123" s="1">
        <v>1.26</v>
      </c>
      <c r="E123" s="1">
        <v>0.01</v>
      </c>
      <c r="F123" s="1">
        <v>1.2</v>
      </c>
      <c r="G123" s="1">
        <v>9.85</v>
      </c>
      <c r="H123" s="1">
        <v>2.44</v>
      </c>
      <c r="I123" s="1">
        <v>22.96</v>
      </c>
      <c r="J123" s="1">
        <v>0.01</v>
      </c>
      <c r="L123" s="1">
        <v>7.51</v>
      </c>
      <c r="N123" s="1">
        <v>0.06</v>
      </c>
      <c r="Q123" s="1">
        <v>97.31</v>
      </c>
      <c r="R123" s="1" t="s">
        <v>970</v>
      </c>
      <c r="S123" s="1" t="s">
        <v>1010</v>
      </c>
      <c r="T123" s="1" t="s">
        <v>1362</v>
      </c>
    </row>
    <row r="124" spans="1:20" x14ac:dyDescent="0.3">
      <c r="A124" s="1" t="s">
        <v>1369</v>
      </c>
      <c r="B124" s="1">
        <v>46.96</v>
      </c>
      <c r="C124" s="1">
        <v>2.21</v>
      </c>
      <c r="D124" s="1">
        <v>2.83</v>
      </c>
      <c r="E124" s="1">
        <v>0</v>
      </c>
      <c r="F124" s="1">
        <v>0.71</v>
      </c>
      <c r="G124" s="1">
        <v>0.9</v>
      </c>
      <c r="H124" s="1">
        <v>3.58</v>
      </c>
      <c r="I124" s="1">
        <v>28.47</v>
      </c>
      <c r="J124" s="1">
        <v>0.03</v>
      </c>
      <c r="L124" s="1">
        <v>8.86</v>
      </c>
      <c r="N124" s="1">
        <v>0.72</v>
      </c>
      <c r="Q124" s="1">
        <v>95.26</v>
      </c>
      <c r="R124" s="1" t="s">
        <v>970</v>
      </c>
      <c r="S124" s="1" t="s">
        <v>1010</v>
      </c>
      <c r="T124" s="1" t="s">
        <v>1370</v>
      </c>
    </row>
    <row r="125" spans="1:20" x14ac:dyDescent="0.3">
      <c r="A125" s="11" t="s">
        <v>178</v>
      </c>
      <c r="B125" s="7">
        <f>AVERAGE(B116:B124)</f>
        <v>49.795555555555552</v>
      </c>
      <c r="C125" s="7">
        <f t="shared" ref="C125:Q125" si="35">AVERAGE(C116:C124)</f>
        <v>2.1944444444444446</v>
      </c>
      <c r="D125" s="7">
        <f t="shared" si="35"/>
        <v>1.9000000000000001</v>
      </c>
      <c r="E125" s="7">
        <f t="shared" si="35"/>
        <v>5.0000000000000001E-3</v>
      </c>
      <c r="F125" s="7">
        <f t="shared" si="35"/>
        <v>0.74111111111111105</v>
      </c>
      <c r="G125" s="7">
        <f t="shared" si="35"/>
        <v>3.4955555555555557</v>
      </c>
      <c r="H125" s="7">
        <f t="shared" si="35"/>
        <v>2.5844444444444452</v>
      </c>
      <c r="I125" s="7">
        <f t="shared" si="35"/>
        <v>24.616666666666667</v>
      </c>
      <c r="J125" s="7">
        <f t="shared" si="35"/>
        <v>0.03</v>
      </c>
      <c r="K125" s="7"/>
      <c r="L125" s="7">
        <f t="shared" si="35"/>
        <v>9.7822222222222237</v>
      </c>
      <c r="M125" s="7">
        <f t="shared" si="35"/>
        <v>0.87800000000000011</v>
      </c>
      <c r="N125" s="7">
        <f t="shared" si="35"/>
        <v>0.32777777777777778</v>
      </c>
      <c r="O125" s="7">
        <f t="shared" si="35"/>
        <v>1.9999999999999997E-2</v>
      </c>
      <c r="P125" s="7">
        <f t="shared" si="35"/>
        <v>1.6920000000000002</v>
      </c>
      <c r="Q125" s="7">
        <f t="shared" si="35"/>
        <v>96.89</v>
      </c>
    </row>
    <row r="126" spans="1:20" x14ac:dyDescent="0.3">
      <c r="A126" s="14" t="s">
        <v>179</v>
      </c>
      <c r="B126" s="8">
        <f>_xlfn.STDEV.S(B116:B124)</f>
        <v>2.1367563683718771</v>
      </c>
      <c r="C126" s="8">
        <f t="shared" ref="C126:Q126" si="36">_xlfn.STDEV.S(C116:C124)</f>
        <v>0.69334535245992468</v>
      </c>
      <c r="D126" s="8">
        <f t="shared" si="36"/>
        <v>0.68644009206921963</v>
      </c>
      <c r="E126" s="8">
        <f t="shared" si="36"/>
        <v>5.773502691896258E-3</v>
      </c>
      <c r="F126" s="8">
        <f t="shared" si="36"/>
        <v>0.43192720580105981</v>
      </c>
      <c r="G126" s="8">
        <f t="shared" si="36"/>
        <v>3.6841488539115486</v>
      </c>
      <c r="H126" s="8">
        <f t="shared" si="36"/>
        <v>0.8282075692589238</v>
      </c>
      <c r="I126" s="8">
        <f t="shared" si="36"/>
        <v>2.563854520053741</v>
      </c>
      <c r="J126" s="8">
        <f t="shared" si="36"/>
        <v>1.4142135623730949E-2</v>
      </c>
      <c r="K126" s="8"/>
      <c r="L126" s="8">
        <f t="shared" si="36"/>
        <v>1.8278250584901219</v>
      </c>
      <c r="M126" s="8">
        <f t="shared" si="36"/>
        <v>0.838939807137556</v>
      </c>
      <c r="N126" s="8">
        <f t="shared" si="36"/>
        <v>0.35428723437973947</v>
      </c>
      <c r="O126" s="8">
        <f t="shared" si="36"/>
        <v>3.9370039370059048E-2</v>
      </c>
      <c r="P126" s="8">
        <f t="shared" si="36"/>
        <v>0.24893774322106874</v>
      </c>
      <c r="Q126" s="8">
        <f t="shared" si="36"/>
        <v>1.3913931867017297</v>
      </c>
    </row>
    <row r="127" spans="1:20" x14ac:dyDescent="0.3">
      <c r="A127" s="1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20" x14ac:dyDescent="0.3">
      <c r="A128" s="1" t="s">
        <v>1353</v>
      </c>
      <c r="B128" s="1">
        <v>53.02</v>
      </c>
      <c r="C128" s="1">
        <v>2.21</v>
      </c>
      <c r="D128" s="1">
        <v>2.59</v>
      </c>
      <c r="E128" s="1">
        <v>0</v>
      </c>
      <c r="F128" s="1">
        <v>0.22</v>
      </c>
      <c r="G128" s="1">
        <v>2.04</v>
      </c>
      <c r="H128" s="1">
        <v>1.6</v>
      </c>
      <c r="I128" s="1">
        <v>20.99</v>
      </c>
      <c r="J128" s="1">
        <v>0.02</v>
      </c>
      <c r="L128" s="1">
        <v>11.44</v>
      </c>
      <c r="N128" s="1">
        <v>0.08</v>
      </c>
      <c r="Q128" s="1">
        <v>94.22</v>
      </c>
      <c r="R128" s="1" t="s">
        <v>968</v>
      </c>
      <c r="S128" s="1" t="s">
        <v>1010</v>
      </c>
      <c r="T128" s="1" t="s">
        <v>1354</v>
      </c>
    </row>
    <row r="129" spans="1:20" x14ac:dyDescent="0.3">
      <c r="A129" s="1" t="s">
        <v>1367</v>
      </c>
      <c r="B129" s="1">
        <v>51.11</v>
      </c>
      <c r="C129" s="1">
        <v>3.25</v>
      </c>
      <c r="D129" s="1">
        <v>0.83</v>
      </c>
      <c r="E129" s="1">
        <v>0</v>
      </c>
      <c r="F129" s="1">
        <v>0.41</v>
      </c>
      <c r="G129" s="1">
        <v>3.85</v>
      </c>
      <c r="H129" s="1">
        <v>1.54</v>
      </c>
      <c r="I129" s="1">
        <v>23.37</v>
      </c>
      <c r="J129" s="1">
        <v>0.02</v>
      </c>
      <c r="L129" s="1">
        <v>11.06</v>
      </c>
      <c r="N129" s="1">
        <v>0.08</v>
      </c>
      <c r="Q129" s="1">
        <v>95.53</v>
      </c>
      <c r="R129" s="1" t="s">
        <v>968</v>
      </c>
      <c r="S129" s="1" t="s">
        <v>1010</v>
      </c>
      <c r="T129" s="1" t="s">
        <v>1368</v>
      </c>
    </row>
    <row r="130" spans="1:20" x14ac:dyDescent="0.3">
      <c r="A130" s="1" t="s">
        <v>1375</v>
      </c>
      <c r="B130" s="1">
        <v>51.22</v>
      </c>
      <c r="C130" s="1">
        <v>3.19</v>
      </c>
      <c r="D130" s="1">
        <v>1.36</v>
      </c>
      <c r="E130" s="1">
        <v>0</v>
      </c>
      <c r="F130" s="1">
        <v>0.54</v>
      </c>
      <c r="G130" s="1">
        <v>4.22</v>
      </c>
      <c r="H130" s="1">
        <v>1.48</v>
      </c>
      <c r="I130" s="1">
        <v>23.62</v>
      </c>
      <c r="J130" s="1">
        <v>0.03</v>
      </c>
      <c r="L130" s="1">
        <v>10.48</v>
      </c>
      <c r="N130" s="1">
        <v>0.1</v>
      </c>
      <c r="Q130" s="1">
        <v>96.22</v>
      </c>
      <c r="R130" s="1" t="s">
        <v>968</v>
      </c>
      <c r="S130" s="1" t="s">
        <v>1010</v>
      </c>
      <c r="T130" s="1" t="s">
        <v>1376</v>
      </c>
    </row>
    <row r="131" spans="1:20" x14ac:dyDescent="0.3">
      <c r="A131" s="1" t="s">
        <v>1377</v>
      </c>
      <c r="B131" s="1">
        <v>52.13</v>
      </c>
      <c r="C131" s="1">
        <v>2.41</v>
      </c>
      <c r="D131" s="1">
        <v>2.81</v>
      </c>
      <c r="E131" s="1">
        <v>-0.01</v>
      </c>
      <c r="F131" s="1">
        <v>0.56999999999999995</v>
      </c>
      <c r="G131" s="1">
        <v>4.2</v>
      </c>
      <c r="H131" s="1">
        <v>1.51</v>
      </c>
      <c r="I131" s="1">
        <v>21.52</v>
      </c>
      <c r="J131" s="1">
        <v>0.01</v>
      </c>
      <c r="L131" s="1">
        <v>9.77</v>
      </c>
      <c r="N131" s="1">
        <v>0.08</v>
      </c>
      <c r="Q131" s="1">
        <v>95.01</v>
      </c>
      <c r="R131" s="1" t="s">
        <v>968</v>
      </c>
      <c r="S131" s="1" t="s">
        <v>1010</v>
      </c>
      <c r="T131" s="1" t="s">
        <v>1378</v>
      </c>
    </row>
    <row r="132" spans="1:20" x14ac:dyDescent="0.3">
      <c r="A132" s="11" t="s">
        <v>178</v>
      </c>
      <c r="B132" s="7">
        <f>AVERAGE(B128:B131)</f>
        <v>51.87</v>
      </c>
      <c r="C132" s="7">
        <f t="shared" ref="C132:Q132" si="37">AVERAGE(C128:C131)</f>
        <v>2.7650000000000001</v>
      </c>
      <c r="D132" s="7">
        <f t="shared" si="37"/>
        <v>1.8975</v>
      </c>
      <c r="E132" s="7">
        <f t="shared" si="37"/>
        <v>-2.5000000000000001E-3</v>
      </c>
      <c r="F132" s="7">
        <f t="shared" si="37"/>
        <v>0.43499999999999994</v>
      </c>
      <c r="G132" s="7">
        <f t="shared" si="37"/>
        <v>3.5774999999999997</v>
      </c>
      <c r="H132" s="7">
        <f t="shared" si="37"/>
        <v>1.5325</v>
      </c>
      <c r="I132" s="7">
        <f t="shared" si="37"/>
        <v>22.375</v>
      </c>
      <c r="J132" s="7">
        <f t="shared" si="37"/>
        <v>0.02</v>
      </c>
      <c r="K132" s="7"/>
      <c r="L132" s="7">
        <f t="shared" si="37"/>
        <v>10.6875</v>
      </c>
      <c r="M132" s="7"/>
      <c r="N132" s="7">
        <f t="shared" si="37"/>
        <v>8.5000000000000006E-2</v>
      </c>
      <c r="O132" s="7"/>
      <c r="P132" s="7"/>
      <c r="Q132" s="7">
        <f t="shared" si="37"/>
        <v>95.245000000000005</v>
      </c>
    </row>
    <row r="133" spans="1:20" x14ac:dyDescent="0.3">
      <c r="A133" s="14" t="s">
        <v>179</v>
      </c>
      <c r="B133" s="8">
        <f>_xlfn.STDEV.S(B128:B131)</f>
        <v>0.89259920083615196</v>
      </c>
      <c r="C133" s="8">
        <f t="shared" ref="C133:Q133" si="38">_xlfn.STDEV.S(C128:C131)</f>
        <v>0.53225933528684999</v>
      </c>
      <c r="D133" s="8">
        <f t="shared" si="38"/>
        <v>0.95580245518272899</v>
      </c>
      <c r="E133" s="8">
        <f t="shared" si="38"/>
        <v>5.0000000000000001E-3</v>
      </c>
      <c r="F133" s="8">
        <f t="shared" si="38"/>
        <v>0.15926916420533738</v>
      </c>
      <c r="G133" s="8">
        <f t="shared" si="38"/>
        <v>1.0389858837667969</v>
      </c>
      <c r="H133" s="8">
        <f t="shared" si="38"/>
        <v>5.1234753829798037E-2</v>
      </c>
      <c r="I133" s="8">
        <f t="shared" si="38"/>
        <v>1.3152059407813932</v>
      </c>
      <c r="J133" s="8">
        <f t="shared" si="38"/>
        <v>8.164965809277263E-3</v>
      </c>
      <c r="K133" s="8"/>
      <c r="L133" s="8">
        <f t="shared" si="38"/>
        <v>0.72798237158143697</v>
      </c>
      <c r="M133" s="8"/>
      <c r="N133" s="8">
        <f t="shared" si="38"/>
        <v>9.9999999999999117E-3</v>
      </c>
      <c r="O133" s="8"/>
      <c r="P133" s="8"/>
      <c r="Q133" s="8">
        <f t="shared" si="38"/>
        <v>0.84413663980819253</v>
      </c>
    </row>
    <row r="135" spans="1:20" x14ac:dyDescent="0.3">
      <c r="A135" s="1" t="s">
        <v>201</v>
      </c>
      <c r="B135" s="1">
        <v>65.55</v>
      </c>
      <c r="D135" s="1">
        <v>19.05</v>
      </c>
      <c r="G135" s="1">
        <v>0.04</v>
      </c>
      <c r="I135" s="1">
        <v>0.09</v>
      </c>
      <c r="J135" s="1">
        <v>0.01</v>
      </c>
      <c r="K135" s="1">
        <v>0.01</v>
      </c>
      <c r="L135" s="1">
        <v>0.56000000000000005</v>
      </c>
      <c r="M135" s="1">
        <v>15.68</v>
      </c>
      <c r="Q135" s="1">
        <v>101</v>
      </c>
      <c r="R135" s="1" t="s">
        <v>951</v>
      </c>
      <c r="S135" s="1" t="s">
        <v>1010</v>
      </c>
      <c r="T135" s="1" t="s">
        <v>202</v>
      </c>
    </row>
    <row r="136" spans="1:20" x14ac:dyDescent="0.3">
      <c r="A136" s="1" t="s">
        <v>229</v>
      </c>
      <c r="B136" s="1">
        <v>64.69</v>
      </c>
      <c r="D136" s="1">
        <v>18.88</v>
      </c>
      <c r="G136" s="1">
        <v>0.03</v>
      </c>
      <c r="I136" s="1">
        <v>0.28000000000000003</v>
      </c>
      <c r="J136" s="1">
        <v>0.05</v>
      </c>
      <c r="K136" s="1">
        <v>0.02</v>
      </c>
      <c r="L136" s="1">
        <v>1.52</v>
      </c>
      <c r="M136" s="1">
        <v>14.68</v>
      </c>
      <c r="Q136" s="1">
        <v>100.15</v>
      </c>
      <c r="R136" s="1" t="s">
        <v>951</v>
      </c>
      <c r="S136" s="1" t="s">
        <v>1010</v>
      </c>
      <c r="T136" s="1" t="s">
        <v>230</v>
      </c>
    </row>
    <row r="137" spans="1:20" x14ac:dyDescent="0.3">
      <c r="A137" s="1" t="s">
        <v>231</v>
      </c>
      <c r="B137" s="1">
        <v>64.489999999999995</v>
      </c>
      <c r="D137" s="1">
        <v>18.91</v>
      </c>
      <c r="G137" s="1">
        <v>0.05</v>
      </c>
      <c r="I137" s="1">
        <v>0.09</v>
      </c>
      <c r="J137" s="1">
        <v>0.02</v>
      </c>
      <c r="K137" s="1">
        <v>0.01</v>
      </c>
      <c r="L137" s="1">
        <v>1.34</v>
      </c>
      <c r="M137" s="1">
        <v>15.03</v>
      </c>
      <c r="Q137" s="1">
        <v>99.95</v>
      </c>
      <c r="R137" s="1" t="s">
        <v>951</v>
      </c>
      <c r="S137" s="1" t="s">
        <v>1010</v>
      </c>
      <c r="T137" s="1" t="s">
        <v>232</v>
      </c>
    </row>
    <row r="138" spans="1:20" x14ac:dyDescent="0.3">
      <c r="A138" s="11" t="s">
        <v>178</v>
      </c>
      <c r="B138" s="7">
        <f>AVERAGE(B135:B137)</f>
        <v>64.910000000000011</v>
      </c>
      <c r="D138" s="7">
        <f>AVERAGE(D135:D137)</f>
        <v>18.946666666666669</v>
      </c>
      <c r="G138" s="7">
        <f>AVERAGE(G135:G137)</f>
        <v>0.04</v>
      </c>
      <c r="I138" s="7">
        <f>AVERAGE(I135:I137)</f>
        <v>0.15333333333333332</v>
      </c>
      <c r="J138" s="7">
        <f>AVERAGE(J135:J137)</f>
        <v>2.6666666666666668E-2</v>
      </c>
      <c r="K138" s="7">
        <f>AVERAGE(K135:K137)</f>
        <v>1.3333333333333334E-2</v>
      </c>
      <c r="L138" s="7">
        <f>AVERAGE(L135:L137)</f>
        <v>1.1399999999999999</v>
      </c>
      <c r="M138" s="7">
        <f>AVERAGE(M135:M137)</f>
        <v>15.13</v>
      </c>
      <c r="Q138" s="7">
        <f>AVERAGE(Q135:Q137)</f>
        <v>100.36666666666667</v>
      </c>
    </row>
    <row r="139" spans="1:20" x14ac:dyDescent="0.3">
      <c r="A139" s="14" t="s">
        <v>179</v>
      </c>
      <c r="B139" s="8">
        <f>_xlfn.STDEV.S(B135:B137)</f>
        <v>0.56320511361314962</v>
      </c>
      <c r="D139" s="8">
        <f>_xlfn.STDEV.S(D135:D137)</f>
        <v>9.0737717258775399E-2</v>
      </c>
      <c r="G139" s="8">
        <f>_xlfn.STDEV.S(G135:G137)</f>
        <v>9.9999999999999915E-3</v>
      </c>
      <c r="I139" s="8">
        <f>_xlfn.STDEV.S(I135:I137)</f>
        <v>0.10969655114602893</v>
      </c>
      <c r="J139" s="8">
        <f>_xlfn.STDEV.S(J135:J137)</f>
        <v>2.0816659994661334E-2</v>
      </c>
      <c r="K139" s="8">
        <f>_xlfn.STDEV.S(K135:K137)</f>
        <v>5.7735026918962588E-3</v>
      </c>
      <c r="L139" s="8">
        <f>_xlfn.STDEV.S(L135:L137)</f>
        <v>0.51029403288692354</v>
      </c>
      <c r="M139" s="8">
        <f>_xlfn.STDEV.S(M135:M137)</f>
        <v>0.50744457825461098</v>
      </c>
      <c r="Q139" s="8">
        <f>_xlfn.STDEV.S(Q135:Q137)</f>
        <v>0.55752428945592225</v>
      </c>
    </row>
    <row r="140" spans="1:20" x14ac:dyDescent="0.3">
      <c r="A140" s="14"/>
      <c r="B140" s="8"/>
      <c r="D140" s="8"/>
      <c r="G140" s="8"/>
      <c r="I140" s="8"/>
      <c r="J140" s="8"/>
      <c r="K140" s="8"/>
      <c r="L140" s="8"/>
      <c r="M140" s="8"/>
      <c r="Q140" s="8"/>
    </row>
    <row r="141" spans="1:20" x14ac:dyDescent="0.3">
      <c r="A141" s="1" t="s">
        <v>215</v>
      </c>
      <c r="B141" s="1">
        <v>67.510000000000005</v>
      </c>
      <c r="D141" s="1">
        <v>19.440000000000001</v>
      </c>
      <c r="G141" s="1">
        <v>7.0000000000000007E-2</v>
      </c>
      <c r="I141" s="1">
        <v>0.06</v>
      </c>
      <c r="J141" s="1">
        <v>0.06</v>
      </c>
      <c r="K141" s="1">
        <v>-0.02</v>
      </c>
      <c r="L141" s="1">
        <v>7.05</v>
      </c>
      <c r="M141" s="1">
        <v>6.72</v>
      </c>
      <c r="Q141" s="1">
        <v>100.91</v>
      </c>
      <c r="R141" s="1" t="s">
        <v>449</v>
      </c>
      <c r="S141" s="1" t="s">
        <v>1010</v>
      </c>
      <c r="T141" s="1" t="s">
        <v>216</v>
      </c>
    </row>
    <row r="142" spans="1:20" x14ac:dyDescent="0.3">
      <c r="A142" s="1" t="s">
        <v>217</v>
      </c>
      <c r="B142" s="1">
        <v>65.44</v>
      </c>
      <c r="D142" s="1">
        <v>20.309999999999999</v>
      </c>
      <c r="G142" s="1">
        <v>0.05</v>
      </c>
      <c r="I142" s="1">
        <v>7.0000000000000007E-2</v>
      </c>
      <c r="J142" s="1">
        <v>0.03</v>
      </c>
      <c r="K142" s="1">
        <v>0.01</v>
      </c>
      <c r="L142" s="1">
        <v>8</v>
      </c>
      <c r="M142" s="1">
        <v>5.73</v>
      </c>
      <c r="Q142" s="1">
        <v>99.63</v>
      </c>
      <c r="R142" s="1" t="s">
        <v>449</v>
      </c>
      <c r="S142" s="1" t="s">
        <v>1010</v>
      </c>
      <c r="T142" s="1" t="s">
        <v>218</v>
      </c>
    </row>
    <row r="143" spans="1:20" x14ac:dyDescent="0.3">
      <c r="A143" s="11" t="s">
        <v>178</v>
      </c>
      <c r="B143" s="7">
        <f>AVERAGE(B141:B142)</f>
        <v>66.474999999999994</v>
      </c>
      <c r="D143" s="7">
        <f>AVERAGE(D141:D142)</f>
        <v>19.875</v>
      </c>
      <c r="G143" s="7">
        <f>AVERAGE(G141:G142)</f>
        <v>6.0000000000000005E-2</v>
      </c>
      <c r="I143" s="7">
        <f>AVERAGE(I141:I142)</f>
        <v>6.5000000000000002E-2</v>
      </c>
      <c r="J143" s="7">
        <f>AVERAGE(J141:J142)</f>
        <v>4.4999999999999998E-2</v>
      </c>
      <c r="K143" s="7">
        <f>AVERAGE(K141:K142)</f>
        <v>-5.0000000000000001E-3</v>
      </c>
      <c r="L143" s="7">
        <f>AVERAGE(L141:L142)</f>
        <v>7.5250000000000004</v>
      </c>
      <c r="M143" s="7">
        <f>AVERAGE(M141:M142)</f>
        <v>6.2249999999999996</v>
      </c>
      <c r="Q143" s="7">
        <f>AVERAGE(Q141:Q142)</f>
        <v>100.27</v>
      </c>
    </row>
    <row r="144" spans="1:20" x14ac:dyDescent="0.3">
      <c r="A144" s="14" t="s">
        <v>179</v>
      </c>
      <c r="B144" s="8">
        <f>_xlfn.STDEV.S(B141:B142)</f>
        <v>1.4637110370561586</v>
      </c>
      <c r="D144" s="8">
        <f>_xlfn.STDEV.S(D141:D142)</f>
        <v>0.61518289963229456</v>
      </c>
      <c r="G144" s="8">
        <f>_xlfn.STDEV.S(G141:G142)</f>
        <v>1.4142135623730939E-2</v>
      </c>
      <c r="I144" s="8">
        <f>_xlfn.STDEV.S(I141:I142)</f>
        <v>7.0710678118654814E-3</v>
      </c>
      <c r="J144" s="8">
        <f>_xlfn.STDEV.S(J141:J142)</f>
        <v>2.1213203435596423E-2</v>
      </c>
      <c r="K144" s="8">
        <f>_xlfn.STDEV.S(K141:K142)</f>
        <v>2.1213203435596427E-2</v>
      </c>
      <c r="L144" s="8">
        <f>_xlfn.STDEV.S(L141:L142)</f>
        <v>0.67175144212722027</v>
      </c>
      <c r="M144" s="8">
        <f>_xlfn.STDEV.S(M141:M142)</f>
        <v>0.70003571337468151</v>
      </c>
      <c r="Q144" s="8">
        <f>_xlfn.STDEV.S(Q141:Q142)</f>
        <v>0.90509667991878162</v>
      </c>
    </row>
    <row r="145" spans="1:20" x14ac:dyDescent="0.3">
      <c r="A145" s="14"/>
      <c r="B145" s="8"/>
      <c r="C145" s="8"/>
      <c r="G145" s="8"/>
      <c r="I145" s="8"/>
      <c r="J145" s="8"/>
      <c r="K145" s="8"/>
      <c r="L145" s="8"/>
      <c r="M145" s="8"/>
      <c r="Q145" s="8"/>
    </row>
    <row r="146" spans="1:20" x14ac:dyDescent="0.3">
      <c r="A146" s="1" t="s">
        <v>199</v>
      </c>
      <c r="B146" s="6">
        <v>54.49</v>
      </c>
      <c r="D146" s="6">
        <v>28.06</v>
      </c>
      <c r="G146" s="6">
        <v>0.06</v>
      </c>
      <c r="I146" s="6">
        <v>0.14000000000000001</v>
      </c>
      <c r="J146" s="6">
        <v>0.04</v>
      </c>
      <c r="K146" s="6">
        <v>0.01</v>
      </c>
      <c r="L146" s="6">
        <v>12.25</v>
      </c>
      <c r="M146" s="6">
        <v>0.05</v>
      </c>
      <c r="Q146" s="6">
        <v>95.1</v>
      </c>
      <c r="R146" s="1" t="s">
        <v>583</v>
      </c>
      <c r="S146" s="1" t="s">
        <v>1010</v>
      </c>
      <c r="T146" s="1" t="s">
        <v>200</v>
      </c>
    </row>
    <row r="147" spans="1:20" x14ac:dyDescent="0.3">
      <c r="A147" s="1" t="s">
        <v>211</v>
      </c>
      <c r="B147" s="6">
        <v>52.42</v>
      </c>
      <c r="D147" s="6">
        <v>27.58</v>
      </c>
      <c r="G147" s="6">
        <v>0.05</v>
      </c>
      <c r="I147" s="6">
        <v>0.11</v>
      </c>
      <c r="J147" s="6">
        <v>0.02</v>
      </c>
      <c r="K147" s="6">
        <v>0</v>
      </c>
      <c r="L147" s="6">
        <v>12.63</v>
      </c>
      <c r="M147" s="6">
        <v>0.06</v>
      </c>
      <c r="Q147" s="6">
        <v>92.87</v>
      </c>
      <c r="R147" s="1" t="s">
        <v>583</v>
      </c>
      <c r="S147" s="1" t="s">
        <v>1010</v>
      </c>
      <c r="T147" s="1" t="s">
        <v>212</v>
      </c>
    </row>
    <row r="148" spans="1:20" x14ac:dyDescent="0.3">
      <c r="A148" s="1" t="s">
        <v>225</v>
      </c>
      <c r="B148" s="6">
        <v>53.32</v>
      </c>
      <c r="D148" s="6">
        <v>27.79</v>
      </c>
      <c r="G148" s="6">
        <v>0.02</v>
      </c>
      <c r="I148" s="6">
        <v>0.1</v>
      </c>
      <c r="J148" s="6">
        <v>0</v>
      </c>
      <c r="K148" s="6">
        <v>0.02</v>
      </c>
      <c r="L148" s="6">
        <v>12.55</v>
      </c>
      <c r="M148" s="6">
        <v>0.02</v>
      </c>
      <c r="Q148" s="6">
        <v>93.81</v>
      </c>
      <c r="R148" s="1" t="s">
        <v>583</v>
      </c>
      <c r="S148" s="1" t="s">
        <v>1010</v>
      </c>
      <c r="T148" s="1" t="s">
        <v>226</v>
      </c>
    </row>
    <row r="149" spans="1:20" x14ac:dyDescent="0.3">
      <c r="A149" s="1" t="s">
        <v>227</v>
      </c>
      <c r="B149" s="6">
        <v>53.07</v>
      </c>
      <c r="D149" s="6">
        <v>27.74</v>
      </c>
      <c r="G149" s="6">
        <v>0.04</v>
      </c>
      <c r="I149" s="6">
        <v>0.17</v>
      </c>
      <c r="J149" s="6">
        <v>0</v>
      </c>
      <c r="K149" s="6">
        <v>-0.04</v>
      </c>
      <c r="L149" s="6">
        <v>12.44</v>
      </c>
      <c r="M149" s="6">
        <v>0.02</v>
      </c>
      <c r="Q149" s="6">
        <v>93.48</v>
      </c>
      <c r="R149" s="1" t="s">
        <v>583</v>
      </c>
      <c r="S149" s="1" t="s">
        <v>1010</v>
      </c>
      <c r="T149" s="1" t="s">
        <v>228</v>
      </c>
    </row>
    <row r="150" spans="1:20" x14ac:dyDescent="0.3">
      <c r="A150" s="11" t="s">
        <v>178</v>
      </c>
      <c r="B150" s="7">
        <f>AVERAGE(B146:B149)</f>
        <v>53.324999999999996</v>
      </c>
      <c r="D150" s="7">
        <f>AVERAGE(D146:D149)</f>
        <v>27.7925</v>
      </c>
      <c r="G150" s="7">
        <f>AVERAGE(G146:G149)</f>
        <v>4.2500000000000003E-2</v>
      </c>
      <c r="I150" s="7">
        <f>AVERAGE(I146:I149)</f>
        <v>0.13</v>
      </c>
      <c r="J150" s="7">
        <f>AVERAGE(J146:J149)</f>
        <v>1.4999999999999999E-2</v>
      </c>
      <c r="K150" s="7">
        <f>AVERAGE(K146:K149)</f>
        <v>-2.5000000000000005E-3</v>
      </c>
      <c r="L150" s="7">
        <f>AVERAGE(L146:L149)</f>
        <v>12.467500000000001</v>
      </c>
      <c r="M150" s="7">
        <f>AVERAGE(M146:M149)</f>
        <v>3.7499999999999999E-2</v>
      </c>
      <c r="N150" s="7"/>
      <c r="O150" s="7"/>
      <c r="P150" s="7"/>
      <c r="Q150" s="7">
        <f t="shared" ref="Q150" si="39">AVERAGE(Q146:Q149)</f>
        <v>93.814999999999998</v>
      </c>
    </row>
    <row r="151" spans="1:20" x14ac:dyDescent="0.3">
      <c r="A151" s="14" t="s">
        <v>179</v>
      </c>
      <c r="B151" s="8">
        <f>_xlfn.STDEV.S(B146:B149)</f>
        <v>0.86434946636184173</v>
      </c>
      <c r="D151" s="8">
        <f>_xlfn.STDEV.S(D146:D149)</f>
        <v>0.19956202043475124</v>
      </c>
      <c r="G151" s="8">
        <f>_xlfn.STDEV.S(G146:G149)</f>
        <v>1.7078251276599329E-2</v>
      </c>
      <c r="I151" s="8">
        <f>_xlfn.STDEV.S(I146:I149)</f>
        <v>3.1622776601683805E-2</v>
      </c>
      <c r="J151" s="8">
        <f>_xlfn.STDEV.S(J146:J149)</f>
        <v>1.9148542155126763E-2</v>
      </c>
      <c r="K151" s="8">
        <f>_xlfn.STDEV.S(K146:K149)</f>
        <v>2.6299556396765837E-2</v>
      </c>
      <c r="L151" s="8">
        <f>_xlfn.STDEV.S(L146:L149)</f>
        <v>0.16459546368799716</v>
      </c>
      <c r="M151" s="8">
        <f>_xlfn.STDEV.S(M146:M149)</f>
        <v>2.0615528128088308E-2</v>
      </c>
      <c r="N151" s="8"/>
      <c r="O151" s="8"/>
      <c r="P151" s="8"/>
      <c r="Q151" s="8">
        <f t="shared" ref="Q151" si="40">_xlfn.STDEV.S(Q146:Q149)</f>
        <v>0.94101009558877291</v>
      </c>
    </row>
    <row r="152" spans="1:20" x14ac:dyDescent="0.3">
      <c r="A152" s="14"/>
      <c r="B152" s="8"/>
      <c r="D152" s="8"/>
      <c r="G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20" s="33" customFormat="1" x14ac:dyDescent="0.3">
      <c r="A153" s="33" t="s">
        <v>43</v>
      </c>
      <c r="B153" s="33">
        <v>51.68</v>
      </c>
      <c r="C153" s="33">
        <v>0.18</v>
      </c>
      <c r="D153" s="33">
        <v>0.65</v>
      </c>
      <c r="F153" s="33">
        <v>0.18</v>
      </c>
      <c r="G153" s="33">
        <v>3.39</v>
      </c>
      <c r="H153" s="33">
        <v>0.47</v>
      </c>
      <c r="I153" s="33">
        <v>28.69</v>
      </c>
      <c r="L153" s="33">
        <v>11.43</v>
      </c>
      <c r="M153" s="33">
        <v>0.01</v>
      </c>
      <c r="N153" s="33">
        <v>0.1</v>
      </c>
      <c r="O153" s="33">
        <v>0</v>
      </c>
      <c r="P153" s="33">
        <v>1.83</v>
      </c>
      <c r="Q153" s="33">
        <v>98.61</v>
      </c>
      <c r="R153" s="33" t="s">
        <v>970</v>
      </c>
      <c r="S153" s="33" t="s">
        <v>457</v>
      </c>
      <c r="T153" s="33" t="s">
        <v>44</v>
      </c>
    </row>
    <row r="154" spans="1:20" s="33" customFormat="1" x14ac:dyDescent="0.3">
      <c r="A154" s="33" t="s">
        <v>47</v>
      </c>
      <c r="B154" s="33">
        <v>52.4</v>
      </c>
      <c r="C154" s="33">
        <v>0.42</v>
      </c>
      <c r="D154" s="33">
        <v>0.89</v>
      </c>
      <c r="F154" s="33">
        <v>0.15</v>
      </c>
      <c r="G154" s="33">
        <v>1.28</v>
      </c>
      <c r="H154" s="33">
        <v>0.19</v>
      </c>
      <c r="I154" s="33">
        <v>29.74</v>
      </c>
      <c r="L154" s="33">
        <v>12.72</v>
      </c>
      <c r="M154" s="33">
        <v>0.01</v>
      </c>
      <c r="N154" s="33">
        <v>0.12</v>
      </c>
      <c r="O154" s="33">
        <v>0</v>
      </c>
      <c r="P154" s="33">
        <v>1.84</v>
      </c>
      <c r="Q154" s="33">
        <v>99.77</v>
      </c>
      <c r="R154" s="33" t="s">
        <v>970</v>
      </c>
      <c r="S154" s="33" t="s">
        <v>457</v>
      </c>
      <c r="T154" s="33" t="s">
        <v>48</v>
      </c>
    </row>
    <row r="155" spans="1:20" s="33" customFormat="1" x14ac:dyDescent="0.3">
      <c r="A155" s="33" t="s">
        <v>1197</v>
      </c>
      <c r="B155" s="33">
        <v>52.54</v>
      </c>
      <c r="C155" s="33">
        <v>0.2</v>
      </c>
      <c r="D155" s="33">
        <v>0.78</v>
      </c>
      <c r="E155" s="33">
        <v>-0.01</v>
      </c>
      <c r="F155" s="33">
        <v>0.1</v>
      </c>
      <c r="G155" s="33">
        <v>2.33</v>
      </c>
      <c r="H155" s="33">
        <v>0.31</v>
      </c>
      <c r="I155" s="33">
        <v>29.94</v>
      </c>
      <c r="J155" s="33">
        <v>0.04</v>
      </c>
      <c r="L155" s="33">
        <v>12.26</v>
      </c>
      <c r="N155" s="33">
        <v>0.12</v>
      </c>
      <c r="Q155" s="33">
        <v>98.62</v>
      </c>
      <c r="R155" s="33" t="s">
        <v>970</v>
      </c>
      <c r="S155" s="33" t="s">
        <v>457</v>
      </c>
      <c r="T155" s="33" t="s">
        <v>1198</v>
      </c>
    </row>
    <row r="156" spans="1:20" s="33" customFormat="1" x14ac:dyDescent="0.3">
      <c r="A156" s="33" t="s">
        <v>1199</v>
      </c>
      <c r="B156" s="33">
        <v>52.27</v>
      </c>
      <c r="C156" s="33">
        <v>0.19</v>
      </c>
      <c r="D156" s="33">
        <v>0.7</v>
      </c>
      <c r="E156" s="33">
        <v>-0.01</v>
      </c>
      <c r="F156" s="33">
        <v>0.5</v>
      </c>
      <c r="G156" s="33">
        <v>7.81</v>
      </c>
      <c r="H156" s="33">
        <v>0.76</v>
      </c>
      <c r="I156" s="33">
        <v>29.17</v>
      </c>
      <c r="J156" s="33">
        <v>-0.03</v>
      </c>
      <c r="L156" s="33">
        <v>9.2200000000000006</v>
      </c>
      <c r="N156" s="33">
        <v>0.13</v>
      </c>
      <c r="Q156" s="33">
        <v>100.75</v>
      </c>
      <c r="R156" s="33" t="s">
        <v>970</v>
      </c>
      <c r="S156" s="33" t="s">
        <v>457</v>
      </c>
      <c r="T156" s="33" t="s">
        <v>1200</v>
      </c>
    </row>
    <row r="157" spans="1:20" s="33" customFormat="1" x14ac:dyDescent="0.3">
      <c r="A157" s="33" t="s">
        <v>1201</v>
      </c>
      <c r="B157" s="33">
        <v>50.79</v>
      </c>
      <c r="C157" s="33">
        <v>0.14000000000000001</v>
      </c>
      <c r="D157" s="33">
        <v>0.69</v>
      </c>
      <c r="E157" s="33">
        <v>-0.01</v>
      </c>
      <c r="F157" s="33">
        <v>1.38</v>
      </c>
      <c r="G157" s="33">
        <v>11.48</v>
      </c>
      <c r="H157" s="33">
        <v>1.17</v>
      </c>
      <c r="I157" s="33">
        <v>26.6</v>
      </c>
      <c r="J157" s="33">
        <v>0.04</v>
      </c>
      <c r="L157" s="33">
        <v>6.79</v>
      </c>
      <c r="N157" s="33">
        <v>0.1</v>
      </c>
      <c r="Q157" s="33">
        <v>99.18</v>
      </c>
      <c r="R157" s="33" t="s">
        <v>970</v>
      </c>
      <c r="S157" s="33" t="s">
        <v>457</v>
      </c>
      <c r="T157" s="33" t="s">
        <v>1202</v>
      </c>
    </row>
    <row r="158" spans="1:20" s="33" customFormat="1" x14ac:dyDescent="0.3">
      <c r="A158" s="34" t="s">
        <v>178</v>
      </c>
      <c r="B158" s="35">
        <f>AVERAGE(B153:B157)</f>
        <v>51.936</v>
      </c>
      <c r="C158" s="35">
        <f t="shared" ref="C158:Q158" si="41">AVERAGE(C153:C157)</f>
        <v>0.22599999999999998</v>
      </c>
      <c r="D158" s="35">
        <f t="shared" si="41"/>
        <v>0.7420000000000001</v>
      </c>
      <c r="E158" s="35">
        <f t="shared" si="41"/>
        <v>-0.01</v>
      </c>
      <c r="F158" s="35">
        <f t="shared" si="41"/>
        <v>0.46199999999999991</v>
      </c>
      <c r="G158" s="35">
        <f t="shared" si="41"/>
        <v>5.258</v>
      </c>
      <c r="H158" s="35">
        <f t="shared" si="41"/>
        <v>0.57999999999999996</v>
      </c>
      <c r="I158" s="35">
        <f t="shared" si="41"/>
        <v>28.828000000000003</v>
      </c>
      <c r="J158" s="35">
        <f t="shared" si="41"/>
        <v>1.6666666666666666E-2</v>
      </c>
      <c r="K158" s="35"/>
      <c r="L158" s="35">
        <f t="shared" si="41"/>
        <v>10.483999999999998</v>
      </c>
      <c r="M158" s="35">
        <f t="shared" si="41"/>
        <v>0.01</v>
      </c>
      <c r="N158" s="35">
        <f t="shared" si="41"/>
        <v>0.11399999999999999</v>
      </c>
      <c r="O158" s="35">
        <f t="shared" si="41"/>
        <v>0</v>
      </c>
      <c r="P158" s="35">
        <f t="shared" si="41"/>
        <v>1.835</v>
      </c>
      <c r="Q158" s="35">
        <f t="shared" si="41"/>
        <v>99.385999999999996</v>
      </c>
      <c r="R158" s="35"/>
    </row>
    <row r="159" spans="1:20" s="33" customFormat="1" x14ac:dyDescent="0.3">
      <c r="A159" s="36" t="s">
        <v>179</v>
      </c>
      <c r="B159" s="37">
        <f>_xlfn.STDEV.S(B153:B157)</f>
        <v>0.71946507906916546</v>
      </c>
      <c r="C159" s="37">
        <f t="shared" ref="C159:Q159" si="42">_xlfn.STDEV.S(C153:C157)</f>
        <v>0.11081516141756061</v>
      </c>
      <c r="D159" s="37">
        <f t="shared" si="42"/>
        <v>9.5236547606471961E-2</v>
      </c>
      <c r="E159" s="37">
        <f t="shared" si="42"/>
        <v>0</v>
      </c>
      <c r="F159" s="37">
        <f t="shared" si="42"/>
        <v>0.53667494817626804</v>
      </c>
      <c r="G159" s="37">
        <f t="shared" si="42"/>
        <v>4.2753093455327882</v>
      </c>
      <c r="H159" s="37">
        <f t="shared" si="42"/>
        <v>0.39293765408776998</v>
      </c>
      <c r="I159" s="37">
        <f t="shared" si="42"/>
        <v>1.3386821878250261</v>
      </c>
      <c r="J159" s="37">
        <f t="shared" si="42"/>
        <v>4.0414518843273801E-2</v>
      </c>
      <c r="K159" s="37"/>
      <c r="L159" s="37">
        <f t="shared" si="42"/>
        <v>2.4643518417628694</v>
      </c>
      <c r="M159" s="37">
        <f t="shared" si="42"/>
        <v>0</v>
      </c>
      <c r="N159" s="37">
        <f t="shared" si="42"/>
        <v>1.3416407864998852E-2</v>
      </c>
      <c r="O159" s="37">
        <f t="shared" si="42"/>
        <v>0</v>
      </c>
      <c r="P159" s="37">
        <f t="shared" si="42"/>
        <v>7.0710678118654814E-3</v>
      </c>
      <c r="Q159" s="37">
        <f t="shared" si="42"/>
        <v>0.89990555059961541</v>
      </c>
      <c r="R159" s="37"/>
      <c r="T159" s="36"/>
    </row>
    <row r="160" spans="1:20" s="33" customFormat="1" x14ac:dyDescent="0.3">
      <c r="A160" s="36"/>
      <c r="B160" s="37"/>
      <c r="C160" s="37"/>
      <c r="D160" s="37"/>
      <c r="E160" s="37"/>
      <c r="F160" s="37"/>
      <c r="G160" s="37"/>
      <c r="H160" s="37"/>
      <c r="I160" s="37"/>
      <c r="L160" s="37"/>
      <c r="M160" s="37"/>
      <c r="N160" s="37"/>
      <c r="O160" s="37"/>
      <c r="P160" s="37"/>
      <c r="Q160" s="37"/>
    </row>
    <row r="161" spans="1:20" s="33" customFormat="1" x14ac:dyDescent="0.3">
      <c r="A161" s="33" t="s">
        <v>35</v>
      </c>
      <c r="B161" s="33">
        <v>52.73</v>
      </c>
      <c r="C161" s="33">
        <v>0.51</v>
      </c>
      <c r="D161" s="33">
        <v>1.32</v>
      </c>
      <c r="F161" s="33">
        <v>0.03</v>
      </c>
      <c r="G161" s="33">
        <v>0.27</v>
      </c>
      <c r="H161" s="33">
        <v>0.11</v>
      </c>
      <c r="I161" s="33">
        <v>29.36</v>
      </c>
      <c r="L161" s="33">
        <v>13.48</v>
      </c>
      <c r="M161" s="33">
        <v>0</v>
      </c>
      <c r="N161" s="33">
        <v>0.14000000000000001</v>
      </c>
      <c r="O161" s="33">
        <v>0</v>
      </c>
      <c r="P161" s="33">
        <v>1.84</v>
      </c>
      <c r="Q161" s="33">
        <v>99.79</v>
      </c>
      <c r="R161" s="33" t="s">
        <v>968</v>
      </c>
      <c r="S161" s="33" t="s">
        <v>457</v>
      </c>
      <c r="T161" s="33" t="s">
        <v>36</v>
      </c>
    </row>
    <row r="162" spans="1:20" s="33" customFormat="1" x14ac:dyDescent="0.3">
      <c r="A162" s="33" t="s">
        <v>37</v>
      </c>
      <c r="B162" s="33">
        <v>52.4</v>
      </c>
      <c r="C162" s="33">
        <v>0.39</v>
      </c>
      <c r="D162" s="33">
        <v>0.97</v>
      </c>
      <c r="F162" s="33">
        <v>0.05</v>
      </c>
      <c r="G162" s="33">
        <v>0.74</v>
      </c>
      <c r="H162" s="33">
        <v>0.14000000000000001</v>
      </c>
      <c r="I162" s="33">
        <v>30.04</v>
      </c>
      <c r="L162" s="33">
        <v>13.15</v>
      </c>
      <c r="M162" s="33">
        <v>0</v>
      </c>
      <c r="N162" s="33">
        <v>0.12</v>
      </c>
      <c r="O162" s="33">
        <v>0</v>
      </c>
      <c r="P162" s="33">
        <v>1.84</v>
      </c>
      <c r="Q162" s="33">
        <v>99.85</v>
      </c>
      <c r="R162" s="33" t="s">
        <v>968</v>
      </c>
      <c r="S162" s="33" t="s">
        <v>457</v>
      </c>
      <c r="T162" s="33" t="s">
        <v>38</v>
      </c>
    </row>
    <row r="163" spans="1:20" s="33" customFormat="1" x14ac:dyDescent="0.3">
      <c r="A163" s="33" t="s">
        <v>39</v>
      </c>
      <c r="B163" s="33">
        <v>52.26</v>
      </c>
      <c r="C163" s="33">
        <v>0.83</v>
      </c>
      <c r="D163" s="33">
        <v>1.34</v>
      </c>
      <c r="F163" s="33">
        <v>0.01</v>
      </c>
      <c r="G163" s="33">
        <v>0.55000000000000004</v>
      </c>
      <c r="H163" s="33">
        <v>0.15</v>
      </c>
      <c r="I163" s="33">
        <v>29.25</v>
      </c>
      <c r="L163" s="33">
        <v>13.18</v>
      </c>
      <c r="M163" s="33">
        <v>0</v>
      </c>
      <c r="N163" s="33">
        <v>0.14000000000000001</v>
      </c>
      <c r="O163" s="33">
        <v>0</v>
      </c>
      <c r="P163" s="33">
        <v>1.84</v>
      </c>
      <c r="Q163" s="33">
        <v>99.55</v>
      </c>
      <c r="R163" s="33" t="s">
        <v>968</v>
      </c>
      <c r="S163" s="33" t="s">
        <v>457</v>
      </c>
      <c r="T163" s="33" t="s">
        <v>40</v>
      </c>
    </row>
    <row r="164" spans="1:20" s="33" customFormat="1" x14ac:dyDescent="0.3">
      <c r="A164" s="33" t="s">
        <v>41</v>
      </c>
      <c r="B164" s="33">
        <v>52.38</v>
      </c>
      <c r="C164" s="33">
        <v>0.25</v>
      </c>
      <c r="D164" s="33">
        <v>1.29</v>
      </c>
      <c r="F164" s="33">
        <v>0.06</v>
      </c>
      <c r="G164" s="33">
        <v>0.28999999999999998</v>
      </c>
      <c r="H164" s="33">
        <v>0.12</v>
      </c>
      <c r="I164" s="33">
        <v>29.62</v>
      </c>
      <c r="L164" s="33">
        <v>13.24</v>
      </c>
      <c r="M164" s="33">
        <v>0.01</v>
      </c>
      <c r="N164" s="33">
        <v>0.16</v>
      </c>
      <c r="O164" s="33">
        <v>0.01</v>
      </c>
      <c r="P164" s="33">
        <v>1.81</v>
      </c>
      <c r="Q164" s="33">
        <v>99.25</v>
      </c>
      <c r="R164" s="33" t="s">
        <v>968</v>
      </c>
      <c r="S164" s="33" t="s">
        <v>457</v>
      </c>
      <c r="T164" s="33" t="s">
        <v>42</v>
      </c>
    </row>
    <row r="165" spans="1:20" s="33" customFormat="1" x14ac:dyDescent="0.3">
      <c r="A165" s="33" t="s">
        <v>45</v>
      </c>
      <c r="B165" s="33">
        <v>52.39</v>
      </c>
      <c r="C165" s="33">
        <v>0.55000000000000004</v>
      </c>
      <c r="D165" s="33">
        <v>0.93</v>
      </c>
      <c r="F165" s="33">
        <v>7.0000000000000007E-2</v>
      </c>
      <c r="G165" s="33">
        <v>1.1200000000000001</v>
      </c>
      <c r="H165" s="33">
        <v>0.25</v>
      </c>
      <c r="I165" s="33">
        <v>29.73</v>
      </c>
      <c r="L165" s="33">
        <v>13.07</v>
      </c>
      <c r="M165" s="33">
        <v>0.01</v>
      </c>
      <c r="N165" s="33">
        <v>0.13</v>
      </c>
      <c r="O165" s="33">
        <v>0</v>
      </c>
      <c r="P165" s="33">
        <v>1.84</v>
      </c>
      <c r="Q165" s="33">
        <v>100.07</v>
      </c>
      <c r="R165" s="33" t="s">
        <v>968</v>
      </c>
      <c r="S165" s="33" t="s">
        <v>457</v>
      </c>
      <c r="T165" s="33" t="s">
        <v>46</v>
      </c>
    </row>
    <row r="166" spans="1:20" s="33" customFormat="1" x14ac:dyDescent="0.3">
      <c r="A166" s="33" t="s">
        <v>49</v>
      </c>
      <c r="B166" s="33">
        <v>52.65</v>
      </c>
      <c r="C166" s="33">
        <v>1.24</v>
      </c>
      <c r="D166" s="33">
        <v>1.35</v>
      </c>
      <c r="F166" s="33">
        <v>0.03</v>
      </c>
      <c r="G166" s="33">
        <v>0.73</v>
      </c>
      <c r="H166" s="33">
        <v>0.21</v>
      </c>
      <c r="I166" s="33">
        <v>28.71</v>
      </c>
      <c r="L166" s="33">
        <v>13.23</v>
      </c>
      <c r="M166" s="33">
        <v>0.01</v>
      </c>
      <c r="N166" s="33">
        <v>0.13</v>
      </c>
      <c r="O166" s="33">
        <v>0</v>
      </c>
      <c r="P166" s="33">
        <v>1.86</v>
      </c>
      <c r="Q166" s="33">
        <v>100.14</v>
      </c>
      <c r="R166" s="33" t="s">
        <v>968</v>
      </c>
      <c r="S166" s="33" t="s">
        <v>457</v>
      </c>
      <c r="T166" s="33" t="s">
        <v>50</v>
      </c>
    </row>
    <row r="167" spans="1:20" s="33" customFormat="1" x14ac:dyDescent="0.3">
      <c r="A167" s="33" t="s">
        <v>51</v>
      </c>
      <c r="B167" s="33">
        <v>52.7</v>
      </c>
      <c r="C167" s="33">
        <v>0.37</v>
      </c>
      <c r="D167" s="33">
        <v>1.07</v>
      </c>
      <c r="F167" s="33">
        <v>0.01</v>
      </c>
      <c r="G167" s="33">
        <v>0.36</v>
      </c>
      <c r="H167" s="33">
        <v>0.11</v>
      </c>
      <c r="I167" s="33">
        <v>30.04</v>
      </c>
      <c r="L167" s="33">
        <v>13.26</v>
      </c>
      <c r="M167" s="33">
        <v>0</v>
      </c>
      <c r="N167" s="33">
        <v>0.13</v>
      </c>
      <c r="O167" s="33">
        <v>0</v>
      </c>
      <c r="P167" s="33">
        <v>1.84</v>
      </c>
      <c r="Q167" s="33">
        <v>99.9</v>
      </c>
      <c r="R167" s="33" t="s">
        <v>968</v>
      </c>
      <c r="S167" s="33" t="s">
        <v>457</v>
      </c>
      <c r="T167" s="33" t="s">
        <v>52</v>
      </c>
    </row>
    <row r="168" spans="1:20" s="33" customFormat="1" x14ac:dyDescent="0.3">
      <c r="A168" s="33" t="s">
        <v>1193</v>
      </c>
      <c r="B168" s="33">
        <v>53.09</v>
      </c>
      <c r="C168" s="33">
        <v>0.49</v>
      </c>
      <c r="D168" s="33">
        <v>0.95</v>
      </c>
      <c r="E168" s="33">
        <v>0</v>
      </c>
      <c r="F168" s="33">
        <v>0.02</v>
      </c>
      <c r="G168" s="33">
        <v>0.41</v>
      </c>
      <c r="H168" s="33">
        <v>0.13</v>
      </c>
      <c r="I168" s="33">
        <v>30.39</v>
      </c>
      <c r="J168" s="33">
        <v>-0.01</v>
      </c>
      <c r="L168" s="33">
        <v>13.29</v>
      </c>
      <c r="N168" s="33">
        <v>0.15</v>
      </c>
      <c r="Q168" s="33">
        <v>98.91</v>
      </c>
      <c r="R168" s="33" t="s">
        <v>968</v>
      </c>
      <c r="S168" s="33" t="s">
        <v>457</v>
      </c>
      <c r="T168" s="33" t="s">
        <v>1194</v>
      </c>
    </row>
    <row r="169" spans="1:20" s="33" customFormat="1" x14ac:dyDescent="0.3">
      <c r="A169" s="33" t="s">
        <v>1195</v>
      </c>
      <c r="B169" s="33">
        <v>52.83</v>
      </c>
      <c r="C169" s="33">
        <v>0.28999999999999998</v>
      </c>
      <c r="D169" s="33">
        <v>0.89</v>
      </c>
      <c r="E169" s="33">
        <v>0.01</v>
      </c>
      <c r="F169" s="33">
        <v>0.04</v>
      </c>
      <c r="G169" s="33">
        <v>0.52</v>
      </c>
      <c r="H169" s="33">
        <v>0.18</v>
      </c>
      <c r="I169" s="33">
        <v>30.42</v>
      </c>
      <c r="J169" s="33">
        <v>0</v>
      </c>
      <c r="L169" s="33">
        <v>13.28</v>
      </c>
      <c r="N169" s="33">
        <v>0.13</v>
      </c>
      <c r="Q169" s="33">
        <v>98.59</v>
      </c>
      <c r="R169" s="33" t="s">
        <v>968</v>
      </c>
      <c r="S169" s="33" t="s">
        <v>457</v>
      </c>
      <c r="T169" s="33" t="s">
        <v>1196</v>
      </c>
    </row>
    <row r="170" spans="1:20" s="33" customFormat="1" x14ac:dyDescent="0.3">
      <c r="A170" s="33" t="s">
        <v>1203</v>
      </c>
      <c r="B170" s="33">
        <v>52.93</v>
      </c>
      <c r="C170" s="33">
        <v>0.37</v>
      </c>
      <c r="D170" s="33">
        <v>0.79</v>
      </c>
      <c r="E170" s="33">
        <v>0</v>
      </c>
      <c r="F170" s="33">
        <v>0.06</v>
      </c>
      <c r="G170" s="33">
        <v>0.86</v>
      </c>
      <c r="H170" s="33">
        <v>0.21</v>
      </c>
      <c r="I170" s="33">
        <v>29.55</v>
      </c>
      <c r="J170" s="33">
        <v>-0.01</v>
      </c>
      <c r="L170" s="33">
        <v>13.27</v>
      </c>
      <c r="N170" s="33">
        <v>0.12</v>
      </c>
      <c r="Q170" s="33">
        <v>98.17</v>
      </c>
      <c r="R170" s="33" t="s">
        <v>968</v>
      </c>
      <c r="S170" s="33" t="s">
        <v>457</v>
      </c>
      <c r="T170" s="33" t="s">
        <v>1204</v>
      </c>
    </row>
    <row r="171" spans="1:20" s="33" customFormat="1" x14ac:dyDescent="0.3">
      <c r="A171" s="33" t="s">
        <v>1205</v>
      </c>
      <c r="B171" s="33">
        <v>53.22</v>
      </c>
      <c r="C171" s="33">
        <v>0.38</v>
      </c>
      <c r="D171" s="33">
        <v>1.24</v>
      </c>
      <c r="E171" s="33">
        <v>0</v>
      </c>
      <c r="F171" s="33">
        <v>0.08</v>
      </c>
      <c r="G171" s="33">
        <v>0.5</v>
      </c>
      <c r="H171" s="33">
        <v>0.34</v>
      </c>
      <c r="I171" s="33">
        <v>28.99</v>
      </c>
      <c r="J171" s="33">
        <v>0.02</v>
      </c>
      <c r="L171" s="33">
        <v>13.46</v>
      </c>
      <c r="N171" s="33">
        <v>0.13</v>
      </c>
      <c r="Q171" s="33">
        <v>98.36</v>
      </c>
      <c r="R171" s="33" t="s">
        <v>968</v>
      </c>
      <c r="S171" s="33" t="s">
        <v>457</v>
      </c>
      <c r="T171" s="33" t="s">
        <v>1206</v>
      </c>
    </row>
    <row r="172" spans="1:20" s="33" customFormat="1" x14ac:dyDescent="0.3">
      <c r="A172" s="33" t="s">
        <v>1209</v>
      </c>
      <c r="B172" s="33">
        <v>52.97</v>
      </c>
      <c r="C172" s="33">
        <v>0.34</v>
      </c>
      <c r="D172" s="33">
        <v>1.05</v>
      </c>
      <c r="E172" s="33">
        <v>-0.01</v>
      </c>
      <c r="F172" s="33">
        <v>0.03</v>
      </c>
      <c r="G172" s="33">
        <v>0.28000000000000003</v>
      </c>
      <c r="H172" s="33">
        <v>0.12</v>
      </c>
      <c r="I172" s="33">
        <v>30.38</v>
      </c>
      <c r="J172" s="33">
        <v>0.05</v>
      </c>
      <c r="L172" s="33">
        <v>13.48</v>
      </c>
      <c r="N172" s="33">
        <v>0.15</v>
      </c>
      <c r="Q172" s="33">
        <v>98.86</v>
      </c>
      <c r="R172" s="33" t="s">
        <v>968</v>
      </c>
      <c r="S172" s="33" t="s">
        <v>457</v>
      </c>
      <c r="T172" s="33" t="s">
        <v>1210</v>
      </c>
    </row>
    <row r="173" spans="1:20" s="33" customFormat="1" x14ac:dyDescent="0.3">
      <c r="A173" s="33" t="s">
        <v>1213</v>
      </c>
      <c r="B173" s="33">
        <v>53.04</v>
      </c>
      <c r="C173" s="33">
        <v>1.44</v>
      </c>
      <c r="D173" s="33">
        <v>1.32</v>
      </c>
      <c r="E173" s="33">
        <v>-0.01</v>
      </c>
      <c r="F173" s="33">
        <v>0.03</v>
      </c>
      <c r="G173" s="33">
        <v>0.65</v>
      </c>
      <c r="H173" s="33">
        <v>0.28000000000000003</v>
      </c>
      <c r="I173" s="33">
        <v>28.82</v>
      </c>
      <c r="J173" s="33">
        <v>7.0000000000000007E-2</v>
      </c>
      <c r="L173" s="33">
        <v>13.37</v>
      </c>
      <c r="N173" s="33">
        <v>0.13</v>
      </c>
      <c r="Q173" s="33">
        <v>99.14</v>
      </c>
      <c r="R173" s="33" t="s">
        <v>968</v>
      </c>
      <c r="S173" s="33" t="s">
        <v>457</v>
      </c>
      <c r="T173" s="33" t="s">
        <v>1214</v>
      </c>
    </row>
    <row r="174" spans="1:20" s="33" customFormat="1" x14ac:dyDescent="0.3">
      <c r="A174" s="33" t="s">
        <v>1215</v>
      </c>
      <c r="B174" s="33">
        <v>52.83</v>
      </c>
      <c r="C174" s="33">
        <v>0.71</v>
      </c>
      <c r="D174" s="33">
        <v>0.8</v>
      </c>
      <c r="E174" s="33">
        <v>0</v>
      </c>
      <c r="F174" s="33">
        <v>0.05</v>
      </c>
      <c r="G174" s="33">
        <v>1.93</v>
      </c>
      <c r="H174" s="33">
        <v>0.4</v>
      </c>
      <c r="I174" s="33">
        <v>29.66</v>
      </c>
      <c r="J174" s="33">
        <v>0</v>
      </c>
      <c r="L174" s="33">
        <v>12.63</v>
      </c>
      <c r="N174" s="33">
        <v>0.1</v>
      </c>
      <c r="Q174" s="33">
        <v>99.11</v>
      </c>
      <c r="R174" s="33" t="s">
        <v>968</v>
      </c>
      <c r="S174" s="33" t="s">
        <v>457</v>
      </c>
      <c r="T174" s="33" t="s">
        <v>1216</v>
      </c>
    </row>
    <row r="175" spans="1:20" s="33" customFormat="1" x14ac:dyDescent="0.3">
      <c r="A175" s="33" t="s">
        <v>1219</v>
      </c>
      <c r="B175" s="33">
        <v>53.3</v>
      </c>
      <c r="C175" s="33">
        <v>0.85</v>
      </c>
      <c r="D175" s="33">
        <v>1.28</v>
      </c>
      <c r="E175" s="33">
        <v>0</v>
      </c>
      <c r="F175" s="33">
        <v>0.02</v>
      </c>
      <c r="G175" s="33">
        <v>1.03</v>
      </c>
      <c r="H175" s="33">
        <v>0.24</v>
      </c>
      <c r="I175" s="33">
        <v>29.46</v>
      </c>
      <c r="J175" s="33">
        <v>0.02</v>
      </c>
      <c r="L175" s="33">
        <v>13.18</v>
      </c>
      <c r="N175" s="33">
        <v>0.1</v>
      </c>
      <c r="Q175" s="33">
        <v>99.49</v>
      </c>
      <c r="R175" s="33" t="s">
        <v>968</v>
      </c>
      <c r="S175" s="33" t="s">
        <v>457</v>
      </c>
      <c r="T175" s="33" t="s">
        <v>1220</v>
      </c>
    </row>
    <row r="176" spans="1:20" s="33" customFormat="1" x14ac:dyDescent="0.3">
      <c r="A176" s="34" t="s">
        <v>178</v>
      </c>
      <c r="B176" s="35">
        <f t="shared" ref="B176:J176" si="43">AVERAGE(B161:B175)</f>
        <v>52.781333333333329</v>
      </c>
      <c r="C176" s="35">
        <f t="shared" si="43"/>
        <v>0.60066666666666668</v>
      </c>
      <c r="D176" s="35">
        <f t="shared" si="43"/>
        <v>1.1060000000000001</v>
      </c>
      <c r="E176" s="35">
        <f t="shared" si="43"/>
        <v>-1.25E-3</v>
      </c>
      <c r="F176" s="35">
        <f t="shared" si="43"/>
        <v>3.9333333333333338E-2</v>
      </c>
      <c r="G176" s="35">
        <f t="shared" si="43"/>
        <v>0.68266666666666664</v>
      </c>
      <c r="H176" s="35">
        <f t="shared" si="43"/>
        <v>0.19933333333333333</v>
      </c>
      <c r="I176" s="35">
        <f t="shared" si="43"/>
        <v>29.628</v>
      </c>
      <c r="J176" s="35">
        <f t="shared" si="43"/>
        <v>1.7500000000000002E-2</v>
      </c>
      <c r="K176" s="35"/>
      <c r="L176" s="35">
        <f t="shared" ref="L176:Q176" si="44">AVERAGE(L161:L175)</f>
        <v>13.238000000000001</v>
      </c>
      <c r="M176" s="35">
        <f t="shared" si="44"/>
        <v>4.2857142857142859E-3</v>
      </c>
      <c r="N176" s="35">
        <f t="shared" si="44"/>
        <v>0.13066666666666665</v>
      </c>
      <c r="O176" s="35">
        <f t="shared" si="44"/>
        <v>1.4285714285714286E-3</v>
      </c>
      <c r="P176" s="35">
        <f t="shared" si="44"/>
        <v>1.8385714285714285</v>
      </c>
      <c r="Q176" s="35">
        <f t="shared" si="44"/>
        <v>99.278666666666652</v>
      </c>
    </row>
    <row r="177" spans="1:20" s="33" customFormat="1" x14ac:dyDescent="0.3">
      <c r="A177" s="36" t="s">
        <v>179</v>
      </c>
      <c r="B177" s="37">
        <f t="shared" ref="B177:J177" si="45">_xlfn.STDEV.S(B161:B175)</f>
        <v>0.32115565132961965</v>
      </c>
      <c r="C177" s="37">
        <f t="shared" si="45"/>
        <v>0.35354261546860366</v>
      </c>
      <c r="D177" s="37">
        <f t="shared" si="45"/>
        <v>0.20811397975971899</v>
      </c>
      <c r="E177" s="37">
        <f t="shared" si="45"/>
        <v>6.4086994446165575E-3</v>
      </c>
      <c r="F177" s="37">
        <f t="shared" si="45"/>
        <v>2.1536237457121511E-2</v>
      </c>
      <c r="G177" s="37">
        <f t="shared" si="45"/>
        <v>0.43492966043236175</v>
      </c>
      <c r="H177" s="37">
        <f t="shared" si="45"/>
        <v>8.8919439194512825E-2</v>
      </c>
      <c r="I177" s="37">
        <f t="shared" si="45"/>
        <v>0.55265850990591703</v>
      </c>
      <c r="J177" s="37">
        <f t="shared" si="45"/>
        <v>2.9154759474226501E-2</v>
      </c>
      <c r="K177" s="37"/>
      <c r="L177" s="37">
        <f t="shared" ref="L177:Q177" si="46">_xlfn.STDEV.S(L161:L175)</f>
        <v>0.20740574451336397</v>
      </c>
      <c r="M177" s="37">
        <f t="shared" si="46"/>
        <v>5.345224838248488E-3</v>
      </c>
      <c r="N177" s="37">
        <f t="shared" si="46"/>
        <v>1.6676187756655896E-2</v>
      </c>
      <c r="O177" s="37">
        <f t="shared" si="46"/>
        <v>3.7796447300922722E-3</v>
      </c>
      <c r="P177" s="37">
        <f t="shared" si="46"/>
        <v>1.4638501094228011E-2</v>
      </c>
      <c r="Q177" s="37">
        <f t="shared" si="46"/>
        <v>0.61917994922623965</v>
      </c>
      <c r="R177" s="36"/>
      <c r="S177" s="36"/>
      <c r="T177" s="36"/>
    </row>
    <row r="178" spans="1:20" x14ac:dyDescent="0.3">
      <c r="A178" s="14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14"/>
      <c r="S178" s="14"/>
      <c r="T178" s="14"/>
    </row>
    <row r="179" spans="1:20" x14ac:dyDescent="0.3">
      <c r="A179" s="1" t="s">
        <v>53</v>
      </c>
      <c r="B179" s="1">
        <v>39.479999999999997</v>
      </c>
      <c r="C179" s="1">
        <v>3.17</v>
      </c>
      <c r="D179" s="1">
        <v>10.73</v>
      </c>
      <c r="F179" s="1">
        <v>5.15</v>
      </c>
      <c r="G179" s="1">
        <v>10.89</v>
      </c>
      <c r="H179" s="1">
        <v>0.66</v>
      </c>
      <c r="I179" s="1">
        <v>23.75</v>
      </c>
      <c r="L179" s="1">
        <v>2.81</v>
      </c>
      <c r="M179" s="1">
        <v>1.51</v>
      </c>
      <c r="N179" s="1">
        <v>1.21</v>
      </c>
      <c r="O179" s="1">
        <v>0.05</v>
      </c>
      <c r="P179" s="1">
        <v>1.3</v>
      </c>
      <c r="Q179" s="1">
        <v>100.71</v>
      </c>
      <c r="R179" s="1" t="s">
        <v>456</v>
      </c>
      <c r="S179" s="1" t="s">
        <v>460</v>
      </c>
      <c r="T179" s="1" t="s">
        <v>54</v>
      </c>
    </row>
    <row r="180" spans="1:20" x14ac:dyDescent="0.3">
      <c r="A180" s="1" t="s">
        <v>59</v>
      </c>
      <c r="B180" s="1">
        <v>38.99</v>
      </c>
      <c r="C180" s="1">
        <v>3.09</v>
      </c>
      <c r="D180" s="1">
        <v>10.54</v>
      </c>
      <c r="F180" s="1">
        <v>5.19</v>
      </c>
      <c r="G180" s="1">
        <v>10.83</v>
      </c>
      <c r="H180" s="1">
        <v>0.68</v>
      </c>
      <c r="I180" s="1">
        <v>23.73</v>
      </c>
      <c r="L180" s="1">
        <v>2.88</v>
      </c>
      <c r="M180" s="1">
        <v>1.52</v>
      </c>
      <c r="N180" s="1">
        <v>1.2</v>
      </c>
      <c r="O180" s="1">
        <v>0.04</v>
      </c>
      <c r="Q180" s="1">
        <v>98.69</v>
      </c>
      <c r="R180" s="1" t="s">
        <v>456</v>
      </c>
      <c r="S180" s="1" t="s">
        <v>460</v>
      </c>
      <c r="T180" s="1" t="s">
        <v>137</v>
      </c>
    </row>
    <row r="181" spans="1:20" x14ac:dyDescent="0.3">
      <c r="A181" s="1" t="s">
        <v>61</v>
      </c>
      <c r="B181" s="1">
        <v>39.44</v>
      </c>
      <c r="C181" s="1">
        <v>3.23</v>
      </c>
      <c r="D181" s="1">
        <v>10.62</v>
      </c>
      <c r="F181" s="1">
        <v>5.73</v>
      </c>
      <c r="G181" s="1">
        <v>10.95</v>
      </c>
      <c r="H181" s="1">
        <v>0.61</v>
      </c>
      <c r="I181" s="1">
        <v>22.72</v>
      </c>
      <c r="L181" s="1">
        <v>2.85</v>
      </c>
      <c r="M181" s="1">
        <v>1.54</v>
      </c>
      <c r="N181" s="1">
        <v>1.17</v>
      </c>
      <c r="O181" s="1">
        <v>0.05</v>
      </c>
      <c r="Q181" s="1">
        <v>98.91</v>
      </c>
      <c r="R181" s="1" t="s">
        <v>456</v>
      </c>
      <c r="S181" s="1" t="s">
        <v>460</v>
      </c>
      <c r="T181" s="1" t="s">
        <v>138</v>
      </c>
    </row>
    <row r="182" spans="1:20" x14ac:dyDescent="0.3">
      <c r="A182" s="1" t="s">
        <v>63</v>
      </c>
      <c r="B182" s="1">
        <v>39.049999999999997</v>
      </c>
      <c r="C182" s="1">
        <v>3.19</v>
      </c>
      <c r="D182" s="1">
        <v>10.73</v>
      </c>
      <c r="F182" s="1">
        <v>5.03</v>
      </c>
      <c r="G182" s="1">
        <v>10.76</v>
      </c>
      <c r="H182" s="1">
        <v>0.68</v>
      </c>
      <c r="I182" s="1">
        <v>23.57</v>
      </c>
      <c r="L182" s="1">
        <v>2.78</v>
      </c>
      <c r="M182" s="1">
        <v>1.55</v>
      </c>
      <c r="N182" s="1">
        <v>1.21</v>
      </c>
      <c r="O182" s="1">
        <v>0.06</v>
      </c>
      <c r="Q182" s="1">
        <v>98.61</v>
      </c>
      <c r="R182" s="1" t="s">
        <v>456</v>
      </c>
      <c r="S182" s="1" t="s">
        <v>460</v>
      </c>
      <c r="T182" s="1" t="s">
        <v>139</v>
      </c>
    </row>
    <row r="183" spans="1:20" x14ac:dyDescent="0.3">
      <c r="A183" s="1" t="s">
        <v>65</v>
      </c>
      <c r="B183" s="1">
        <v>39.36</v>
      </c>
      <c r="C183" s="1">
        <v>3.35</v>
      </c>
      <c r="D183" s="1">
        <v>10.77</v>
      </c>
      <c r="F183" s="1">
        <v>5.83</v>
      </c>
      <c r="G183" s="1">
        <v>10.92</v>
      </c>
      <c r="H183" s="1">
        <v>0.63</v>
      </c>
      <c r="I183" s="1">
        <v>22.78</v>
      </c>
      <c r="L183" s="1">
        <v>2.83</v>
      </c>
      <c r="M183" s="1">
        <v>1.54</v>
      </c>
      <c r="N183" s="1">
        <v>1.07</v>
      </c>
      <c r="O183" s="1">
        <v>0.05</v>
      </c>
      <c r="Q183" s="1">
        <v>99.12</v>
      </c>
      <c r="R183" s="1" t="s">
        <v>456</v>
      </c>
      <c r="S183" s="1" t="s">
        <v>460</v>
      </c>
      <c r="T183" s="1" t="s">
        <v>140</v>
      </c>
    </row>
    <row r="184" spans="1:20" x14ac:dyDescent="0.3">
      <c r="A184" s="1" t="s">
        <v>69</v>
      </c>
      <c r="B184" s="1">
        <v>39.340000000000003</v>
      </c>
      <c r="C184" s="1">
        <v>3.05</v>
      </c>
      <c r="D184" s="1">
        <v>10.5</v>
      </c>
      <c r="F184" s="1">
        <v>5.12</v>
      </c>
      <c r="G184" s="1">
        <v>10.85</v>
      </c>
      <c r="H184" s="1">
        <v>0.76</v>
      </c>
      <c r="I184" s="1">
        <v>24.11</v>
      </c>
      <c r="L184" s="1">
        <v>2.83</v>
      </c>
      <c r="M184" s="1">
        <v>1.53</v>
      </c>
      <c r="N184" s="1">
        <v>1.27</v>
      </c>
      <c r="O184" s="1">
        <v>0.06</v>
      </c>
      <c r="Q184" s="1">
        <v>99.42</v>
      </c>
      <c r="R184" s="1" t="s">
        <v>456</v>
      </c>
      <c r="S184" s="1" t="s">
        <v>460</v>
      </c>
      <c r="T184" s="1" t="s">
        <v>142</v>
      </c>
    </row>
    <row r="185" spans="1:20" x14ac:dyDescent="0.3">
      <c r="A185" s="1" t="s">
        <v>71</v>
      </c>
      <c r="B185" s="1">
        <v>39.020000000000003</v>
      </c>
      <c r="C185" s="1">
        <v>3.21</v>
      </c>
      <c r="D185" s="1">
        <v>10.74</v>
      </c>
      <c r="F185" s="1">
        <v>5.88</v>
      </c>
      <c r="G185" s="1">
        <v>10.91</v>
      </c>
      <c r="H185" s="1">
        <v>0.6</v>
      </c>
      <c r="I185" s="1">
        <v>22.75</v>
      </c>
      <c r="L185" s="1">
        <v>2.8</v>
      </c>
      <c r="M185" s="1">
        <v>1.58</v>
      </c>
      <c r="N185" s="1">
        <v>1.07</v>
      </c>
      <c r="O185" s="1">
        <v>0.05</v>
      </c>
      <c r="Q185" s="1">
        <v>98.62</v>
      </c>
      <c r="R185" s="1" t="s">
        <v>456</v>
      </c>
      <c r="S185" s="1" t="s">
        <v>460</v>
      </c>
      <c r="T185" s="1" t="s">
        <v>143</v>
      </c>
    </row>
    <row r="186" spans="1:20" x14ac:dyDescent="0.3">
      <c r="A186" s="1" t="s">
        <v>147</v>
      </c>
      <c r="B186" s="1">
        <v>38.729999999999997</v>
      </c>
      <c r="C186" s="1">
        <v>2.92</v>
      </c>
      <c r="D186" s="1">
        <v>10.69</v>
      </c>
      <c r="F186" s="1">
        <v>5.09</v>
      </c>
      <c r="G186" s="1">
        <v>10.67</v>
      </c>
      <c r="H186" s="1">
        <v>0.69</v>
      </c>
      <c r="I186" s="1">
        <v>23.86</v>
      </c>
      <c r="L186" s="1">
        <v>2.82</v>
      </c>
      <c r="M186" s="1">
        <v>1.6</v>
      </c>
      <c r="N186" s="1">
        <v>1.28</v>
      </c>
      <c r="O186" s="1">
        <v>0.05</v>
      </c>
      <c r="Q186" s="1">
        <v>98.39</v>
      </c>
      <c r="R186" s="1" t="s">
        <v>456</v>
      </c>
      <c r="S186" s="1" t="s">
        <v>460</v>
      </c>
      <c r="T186" s="1" t="s">
        <v>148</v>
      </c>
    </row>
    <row r="187" spans="1:20" x14ac:dyDescent="0.3">
      <c r="A187" s="1" t="s">
        <v>151</v>
      </c>
      <c r="B187" s="6">
        <v>39.380000000000003</v>
      </c>
      <c r="C187" s="6">
        <v>2.77</v>
      </c>
      <c r="D187" s="6">
        <v>10.48</v>
      </c>
      <c r="E187" s="6"/>
      <c r="F187" s="6">
        <v>5.0599999999999996</v>
      </c>
      <c r="G187" s="6">
        <v>10.19</v>
      </c>
      <c r="H187" s="6">
        <v>0.72</v>
      </c>
      <c r="I187" s="6">
        <v>22.79</v>
      </c>
      <c r="L187" s="6">
        <v>2.6</v>
      </c>
      <c r="M187" s="6">
        <v>1.45</v>
      </c>
      <c r="N187" s="6">
        <v>1.01</v>
      </c>
      <c r="O187" s="6">
        <v>0.17</v>
      </c>
      <c r="P187" s="6"/>
      <c r="Q187" s="1">
        <v>96.62</v>
      </c>
      <c r="R187" s="1" t="s">
        <v>456</v>
      </c>
      <c r="S187" s="1" t="s">
        <v>460</v>
      </c>
      <c r="T187" s="1" t="s">
        <v>152</v>
      </c>
    </row>
    <row r="188" spans="1:20" x14ac:dyDescent="0.3">
      <c r="A188" s="1" t="s">
        <v>153</v>
      </c>
      <c r="B188" s="6">
        <v>38.97</v>
      </c>
      <c r="C188" s="6">
        <v>2.85</v>
      </c>
      <c r="D188" s="6">
        <v>10.31</v>
      </c>
      <c r="E188" s="6"/>
      <c r="F188" s="6">
        <v>4.82</v>
      </c>
      <c r="G188" s="6">
        <v>10.62</v>
      </c>
      <c r="H188" s="6">
        <v>0.71</v>
      </c>
      <c r="I188" s="6">
        <v>23.54</v>
      </c>
      <c r="L188" s="6">
        <v>2.82</v>
      </c>
      <c r="M188" s="6">
        <v>1.54</v>
      </c>
      <c r="N188" s="6">
        <v>1.24</v>
      </c>
      <c r="O188" s="6">
        <v>0.06</v>
      </c>
      <c r="P188" s="6"/>
      <c r="Q188" s="1">
        <v>97.49</v>
      </c>
      <c r="R188" s="1" t="s">
        <v>456</v>
      </c>
      <c r="S188" s="1" t="s">
        <v>460</v>
      </c>
      <c r="T188" s="1" t="s">
        <v>154</v>
      </c>
    </row>
    <row r="189" spans="1:20" x14ac:dyDescent="0.3">
      <c r="A189" s="11" t="s">
        <v>178</v>
      </c>
      <c r="B189" s="7">
        <f>AVERAGE(B179:B188)</f>
        <v>39.176000000000002</v>
      </c>
      <c r="C189" s="7">
        <f>AVERAGE(C179:C188)</f>
        <v>3.0830000000000002</v>
      </c>
      <c r="D189" s="7">
        <f>AVERAGE(D179:D188)</f>
        <v>10.611000000000001</v>
      </c>
      <c r="E189" s="7"/>
      <c r="F189" s="7">
        <f>AVERAGE(F179:F188)</f>
        <v>5.29</v>
      </c>
      <c r="G189" s="7">
        <f>AVERAGE(G179:G188)</f>
        <v>10.759</v>
      </c>
      <c r="H189" s="7">
        <f>AVERAGE(H179:H188)</f>
        <v>0.67400000000000004</v>
      </c>
      <c r="I189" s="7">
        <f>AVERAGE(I179:I188)</f>
        <v>23.360000000000003</v>
      </c>
      <c r="L189" s="7">
        <f>AVERAGE(L179:L188)</f>
        <v>2.802</v>
      </c>
      <c r="M189" s="7">
        <f>AVERAGE(M179:M188)</f>
        <v>1.536</v>
      </c>
      <c r="N189" s="7">
        <f>AVERAGE(N179:N188)</f>
        <v>1.173</v>
      </c>
      <c r="O189" s="7">
        <f>AVERAGE(O179:O188)</f>
        <v>6.3999999999999987E-2</v>
      </c>
      <c r="P189" s="7"/>
      <c r="Q189" s="7">
        <f>AVERAGE(Q179:Q188)</f>
        <v>98.657999999999987</v>
      </c>
    </row>
    <row r="190" spans="1:20" s="14" customFormat="1" x14ac:dyDescent="0.3">
      <c r="A190" s="14" t="s">
        <v>179</v>
      </c>
      <c r="B190" s="8">
        <f>_xlfn.STDEV.S(B179:B188)</f>
        <v>0.25399912510785477</v>
      </c>
      <c r="C190" s="8">
        <f>_xlfn.STDEV.S(C179:C188)</f>
        <v>0.1849954954406548</v>
      </c>
      <c r="D190" s="8">
        <f>_xlfn.STDEV.S(D179:D188)</f>
        <v>0.1496996993984957</v>
      </c>
      <c r="E190" s="8"/>
      <c r="F190" s="8">
        <f>_xlfn.STDEV.S(F179:F188)</f>
        <v>0.3761205480516408</v>
      </c>
      <c r="G190" s="8">
        <f>_xlfn.STDEV.S(G179:G188)</f>
        <v>0.22771570970059249</v>
      </c>
      <c r="H190" s="8">
        <f>_xlfn.STDEV.S(H179:H188)</f>
        <v>5.0376361299500162E-2</v>
      </c>
      <c r="I190" s="8">
        <f>_xlfn.STDEV.S(I179:I188)</f>
        <v>0.53965009239526884</v>
      </c>
      <c r="L190" s="8">
        <f>_xlfn.STDEV.S(L179:L188)</f>
        <v>7.5982454114968734E-2</v>
      </c>
      <c r="M190" s="8">
        <f>_xlfn.STDEV.S(M179:M188)</f>
        <v>4.0331955899344497E-2</v>
      </c>
      <c r="N190" s="8">
        <f>_xlfn.STDEV.S(N179:N188)</f>
        <v>9.2261705068908295E-2</v>
      </c>
      <c r="O190" s="8">
        <f>_xlfn.STDEV.S(O179:O188)</f>
        <v>3.7771241264574158E-2</v>
      </c>
      <c r="P190" s="8"/>
      <c r="Q190" s="8">
        <f>_xlfn.STDEV.S(Q179:Q188)</f>
        <v>1.0884525202731103</v>
      </c>
      <c r="S190" s="1"/>
    </row>
    <row r="191" spans="1:20" s="14" customFormat="1" x14ac:dyDescent="0.3">
      <c r="B191" s="8"/>
      <c r="C191" s="8"/>
      <c r="D191" s="8"/>
      <c r="E191" s="8"/>
      <c r="F191" s="8"/>
      <c r="G191" s="8"/>
      <c r="H191" s="8"/>
      <c r="I191" s="8"/>
      <c r="L191" s="8"/>
      <c r="M191" s="8"/>
      <c r="N191" s="8"/>
      <c r="O191" s="8"/>
      <c r="P191" s="8"/>
      <c r="Q191" s="8"/>
      <c r="S191" s="1"/>
    </row>
    <row r="192" spans="1:20" x14ac:dyDescent="0.3">
      <c r="A192" s="1" t="s">
        <v>73</v>
      </c>
      <c r="B192" s="1">
        <v>34.49</v>
      </c>
      <c r="C192" s="1">
        <v>6.53</v>
      </c>
      <c r="D192" s="1">
        <v>12.86</v>
      </c>
      <c r="F192" s="1">
        <v>6.85</v>
      </c>
      <c r="G192" s="1">
        <v>0</v>
      </c>
      <c r="H192" s="1">
        <v>0.54</v>
      </c>
      <c r="I192" s="1">
        <v>24.36</v>
      </c>
      <c r="L192" s="1">
        <v>0.52</v>
      </c>
      <c r="M192" s="1">
        <v>8.75</v>
      </c>
      <c r="N192" s="1">
        <v>1.25</v>
      </c>
      <c r="O192" s="1">
        <v>0.06</v>
      </c>
      <c r="Q192" s="1">
        <v>96.23</v>
      </c>
      <c r="R192" s="1" t="s">
        <v>955</v>
      </c>
      <c r="S192" s="1" t="s">
        <v>460</v>
      </c>
      <c r="T192" s="1" t="s">
        <v>144</v>
      </c>
    </row>
    <row r="193" spans="1:20" x14ac:dyDescent="0.3">
      <c r="A193" s="1" t="s">
        <v>145</v>
      </c>
      <c r="B193" s="1">
        <v>34.78</v>
      </c>
      <c r="C193" s="1">
        <v>6.63</v>
      </c>
      <c r="D193" s="1">
        <v>13.25</v>
      </c>
      <c r="F193" s="1">
        <v>6.9</v>
      </c>
      <c r="G193" s="1">
        <v>0.03</v>
      </c>
      <c r="H193" s="1">
        <v>0.53</v>
      </c>
      <c r="I193" s="1">
        <v>23.85</v>
      </c>
      <c r="L193" s="1">
        <v>0.61</v>
      </c>
      <c r="M193" s="1">
        <v>8.86</v>
      </c>
      <c r="N193" s="1">
        <v>1.65</v>
      </c>
      <c r="O193" s="1">
        <v>0.05</v>
      </c>
      <c r="Q193" s="1">
        <v>97.15</v>
      </c>
      <c r="R193" s="1" t="s">
        <v>955</v>
      </c>
      <c r="S193" s="1" t="s">
        <v>460</v>
      </c>
      <c r="T193" s="1" t="s">
        <v>146</v>
      </c>
    </row>
    <row r="194" spans="1:20" x14ac:dyDescent="0.3">
      <c r="A194" s="11" t="s">
        <v>178</v>
      </c>
      <c r="B194" s="7">
        <f>AVERAGE(B192:B193)</f>
        <v>34.635000000000005</v>
      </c>
      <c r="C194" s="7">
        <f>AVERAGE(C192:C193)</f>
        <v>6.58</v>
      </c>
      <c r="D194" s="7">
        <f>AVERAGE(D192:D193)</f>
        <v>13.055</v>
      </c>
      <c r="E194" s="7"/>
      <c r="F194" s="7">
        <f>AVERAGE(F192:F193)</f>
        <v>6.875</v>
      </c>
      <c r="G194" s="7">
        <f>AVERAGE(G192:G193)</f>
        <v>1.4999999999999999E-2</v>
      </c>
      <c r="H194" s="7">
        <f>AVERAGE(H192:H193)</f>
        <v>0.53500000000000003</v>
      </c>
      <c r="I194" s="7">
        <f>AVERAGE(I192:I193)</f>
        <v>24.105</v>
      </c>
      <c r="L194" s="7">
        <f>AVERAGE(L192:L193)</f>
        <v>0.56499999999999995</v>
      </c>
      <c r="M194" s="7">
        <f>AVERAGE(M192:M193)</f>
        <v>8.8049999999999997</v>
      </c>
      <c r="N194" s="7">
        <f>AVERAGE(N192:N193)</f>
        <v>1.45</v>
      </c>
      <c r="O194" s="7">
        <f>AVERAGE(O192:O193)</f>
        <v>5.5E-2</v>
      </c>
      <c r="P194" s="7"/>
      <c r="Q194" s="7">
        <f>AVERAGE(Q192:Q193)</f>
        <v>96.69</v>
      </c>
    </row>
    <row r="195" spans="1:20" x14ac:dyDescent="0.3">
      <c r="A195" s="14" t="s">
        <v>179</v>
      </c>
      <c r="B195" s="8">
        <f>_xlfn.STDEV.S(B192:B193)</f>
        <v>0.20506096654409819</v>
      </c>
      <c r="C195" s="8">
        <f>_xlfn.STDEV.S(C192:C193)</f>
        <v>7.0710678118654502E-2</v>
      </c>
      <c r="D195" s="8">
        <f>_xlfn.STDEV.S(D192:D193)</f>
        <v>0.27577164466275395</v>
      </c>
      <c r="E195" s="8"/>
      <c r="F195" s="8">
        <f>_xlfn.STDEV.S(F192:F193)</f>
        <v>3.5355339059327882E-2</v>
      </c>
      <c r="G195" s="8">
        <f>_xlfn.STDEV.S(G192:G193)</f>
        <v>2.1213203435596427E-2</v>
      </c>
      <c r="H195" s="8">
        <f>_xlfn.STDEV.S(H192:H193)</f>
        <v>7.0710678118654814E-3</v>
      </c>
      <c r="I195" s="8">
        <f>_xlfn.STDEV.S(I192:I193)</f>
        <v>0.36062445840513779</v>
      </c>
      <c r="L195" s="8">
        <f>_xlfn.STDEV.S(L192:L193)</f>
        <v>6.363961030678926E-2</v>
      </c>
      <c r="M195" s="8">
        <f>_xlfn.STDEV.S(M192:M193)</f>
        <v>7.7781745930519827E-2</v>
      </c>
      <c r="N195" s="8">
        <f>_xlfn.STDEV.S(N192:N193)</f>
        <v>0.28284271247461912</v>
      </c>
      <c r="O195" s="8">
        <f>_xlfn.STDEV.S(O192:O193)</f>
        <v>7.0710678118654719E-3</v>
      </c>
      <c r="P195" s="8"/>
      <c r="Q195" s="8">
        <f>_xlfn.STDEV.S(Q192:Q193)</f>
        <v>0.65053823869162497</v>
      </c>
    </row>
    <row r="196" spans="1:20" x14ac:dyDescent="0.3">
      <c r="A196" s="14"/>
      <c r="B196" s="8"/>
      <c r="C196" s="8"/>
      <c r="D196" s="8"/>
      <c r="E196" s="8"/>
      <c r="F196" s="8"/>
      <c r="G196" s="8"/>
      <c r="H196" s="8"/>
      <c r="I196" s="8"/>
      <c r="L196" s="8"/>
      <c r="M196" s="8"/>
      <c r="N196" s="8"/>
      <c r="O196" s="8"/>
      <c r="P196" s="8"/>
      <c r="Q196" s="8"/>
    </row>
    <row r="197" spans="1:20" x14ac:dyDescent="0.3">
      <c r="A197" s="1" t="s">
        <v>149</v>
      </c>
      <c r="B197" s="1">
        <v>48.26</v>
      </c>
      <c r="C197" s="1">
        <v>0.39</v>
      </c>
      <c r="D197" s="1">
        <v>1.41</v>
      </c>
      <c r="F197" s="1">
        <v>3.85</v>
      </c>
      <c r="G197" s="1">
        <v>20.07</v>
      </c>
      <c r="H197" s="1">
        <v>1.3</v>
      </c>
      <c r="I197" s="1">
        <v>21.12</v>
      </c>
      <c r="L197" s="1">
        <v>1.48</v>
      </c>
      <c r="M197" s="1">
        <v>0</v>
      </c>
      <c r="N197" s="1">
        <v>0.09</v>
      </c>
      <c r="O197" s="1">
        <v>0</v>
      </c>
      <c r="Q197" s="1">
        <v>97.96</v>
      </c>
      <c r="R197" s="1" t="s">
        <v>971</v>
      </c>
      <c r="S197" s="1" t="s">
        <v>460</v>
      </c>
      <c r="T197" s="1" t="s">
        <v>150</v>
      </c>
    </row>
    <row r="199" spans="1:20" x14ac:dyDescent="0.3">
      <c r="A199" s="1" t="s">
        <v>55</v>
      </c>
      <c r="B199" s="1">
        <v>46.9</v>
      </c>
      <c r="D199" s="1">
        <v>32.549999999999997</v>
      </c>
      <c r="G199" s="1">
        <v>0.18</v>
      </c>
      <c r="I199" s="1">
        <v>0.44</v>
      </c>
      <c r="J199" s="1">
        <v>0</v>
      </c>
      <c r="K199" s="1">
        <v>-0.01</v>
      </c>
      <c r="L199" s="1">
        <v>16.440000000000001</v>
      </c>
      <c r="M199" s="1">
        <v>3.99</v>
      </c>
      <c r="P199" s="1">
        <v>0</v>
      </c>
      <c r="Q199" s="1">
        <v>100.5</v>
      </c>
      <c r="R199" s="1" t="s">
        <v>452</v>
      </c>
      <c r="S199" s="1" t="s">
        <v>460</v>
      </c>
      <c r="T199" s="1" t="s">
        <v>56</v>
      </c>
    </row>
    <row r="200" spans="1:20" x14ac:dyDescent="0.3">
      <c r="A200" s="1" t="s">
        <v>57</v>
      </c>
      <c r="B200" s="1">
        <v>46.51</v>
      </c>
      <c r="D200" s="1">
        <v>32.61</v>
      </c>
      <c r="G200" s="1">
        <v>0.22</v>
      </c>
      <c r="I200" s="1">
        <v>0.44</v>
      </c>
      <c r="J200" s="1">
        <v>0.02</v>
      </c>
      <c r="K200" s="1">
        <v>-0.02</v>
      </c>
      <c r="L200" s="1">
        <v>16.670000000000002</v>
      </c>
      <c r="M200" s="1">
        <v>3.79</v>
      </c>
      <c r="P200" s="1">
        <v>0</v>
      </c>
      <c r="Q200" s="1">
        <v>100.27</v>
      </c>
      <c r="R200" s="1" t="s">
        <v>452</v>
      </c>
      <c r="S200" s="1" t="s">
        <v>460</v>
      </c>
      <c r="T200" s="1" t="s">
        <v>58</v>
      </c>
    </row>
    <row r="201" spans="1:20" x14ac:dyDescent="0.3">
      <c r="A201" s="11" t="s">
        <v>178</v>
      </c>
      <c r="B201" s="7">
        <f>AVERAGE(B199:B200)</f>
        <v>46.704999999999998</v>
      </c>
      <c r="C201" s="7"/>
      <c r="D201" s="7">
        <f>AVERAGE(D199:D200)</f>
        <v>32.58</v>
      </c>
      <c r="F201" s="7"/>
      <c r="G201" s="7">
        <f>AVERAGE(G199:G200)</f>
        <v>0.2</v>
      </c>
      <c r="H201" s="7"/>
      <c r="I201" s="7">
        <f>AVERAGE(I199:I200)</f>
        <v>0.44</v>
      </c>
      <c r="J201" s="7">
        <f>AVERAGE(J199:J200)</f>
        <v>0.01</v>
      </c>
      <c r="K201" s="7">
        <f>AVERAGE(K199:K200)</f>
        <v>-1.4999999999999999E-2</v>
      </c>
      <c r="L201" s="7">
        <f>AVERAGE(L199:L200)</f>
        <v>16.555</v>
      </c>
      <c r="M201" s="7">
        <f>AVERAGE(M199:M200)</f>
        <v>3.89</v>
      </c>
      <c r="N201" s="7"/>
      <c r="O201" s="7"/>
      <c r="P201" s="7">
        <f t="shared" ref="P201:Q201" si="47">AVERAGE(P199:P200)</f>
        <v>0</v>
      </c>
      <c r="Q201" s="7">
        <f t="shared" si="47"/>
        <v>100.38499999999999</v>
      </c>
      <c r="R201" s="7"/>
    </row>
    <row r="202" spans="1:20" x14ac:dyDescent="0.3">
      <c r="A202" s="14" t="s">
        <v>179</v>
      </c>
      <c r="B202" s="8">
        <f>_xlfn.STDEV.S(B199:B200)</f>
        <v>0.27577164466275395</v>
      </c>
      <c r="C202" s="8"/>
      <c r="D202" s="8">
        <f>_xlfn.STDEV.S(D199:D200)</f>
        <v>4.2426406871194457E-2</v>
      </c>
      <c r="F202" s="8"/>
      <c r="G202" s="8">
        <f>_xlfn.STDEV.S(G199:G200)</f>
        <v>2.8284271247461908E-2</v>
      </c>
      <c r="H202" s="8"/>
      <c r="I202" s="8">
        <f>_xlfn.STDEV.S(I199:I200)</f>
        <v>0</v>
      </c>
      <c r="J202" s="8">
        <f>_xlfn.STDEV.S(J199:J200)</f>
        <v>1.4142135623730951E-2</v>
      </c>
      <c r="K202" s="8">
        <f>_xlfn.STDEV.S(K199:K200)</f>
        <v>7.0710678118654771E-3</v>
      </c>
      <c r="L202" s="8">
        <f>_xlfn.STDEV.S(L199:L200)</f>
        <v>0.16263455967290624</v>
      </c>
      <c r="M202" s="8">
        <f>_xlfn.STDEV.S(M199:M200)</f>
        <v>0.14142135623730964</v>
      </c>
      <c r="N202" s="8"/>
      <c r="O202" s="8"/>
      <c r="P202" s="8">
        <f t="shared" ref="P202:Q202" si="48">_xlfn.STDEV.S(P199:P200)</f>
        <v>0</v>
      </c>
      <c r="Q202" s="8">
        <f t="shared" si="48"/>
        <v>0.16263455967290874</v>
      </c>
      <c r="R202" s="8"/>
    </row>
    <row r="203" spans="1:20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L203" s="11"/>
      <c r="N203" s="11"/>
      <c r="O203" s="11"/>
      <c r="Q203" s="11"/>
      <c r="R203" s="11"/>
      <c r="S203" s="11"/>
      <c r="T203" s="11"/>
    </row>
    <row r="204" spans="1:20" s="33" customFormat="1" x14ac:dyDescent="0.3">
      <c r="A204" s="33" t="s">
        <v>585</v>
      </c>
      <c r="B204" s="33">
        <v>64.209999999999994</v>
      </c>
      <c r="D204" s="33">
        <v>18.899999999999999</v>
      </c>
      <c r="G204" s="33">
        <v>0</v>
      </c>
      <c r="I204" s="33">
        <v>0.37</v>
      </c>
      <c r="J204" s="33">
        <v>0.01</v>
      </c>
      <c r="K204" s="33">
        <v>0.01</v>
      </c>
      <c r="L204" s="33">
        <v>1.02</v>
      </c>
      <c r="M204" s="33">
        <v>15.81</v>
      </c>
      <c r="Q204" s="33">
        <v>100.32</v>
      </c>
      <c r="R204" s="33" t="s">
        <v>951</v>
      </c>
      <c r="S204" s="33" t="s">
        <v>1011</v>
      </c>
      <c r="T204" s="33" t="s">
        <v>586</v>
      </c>
    </row>
    <row r="205" spans="1:20" s="33" customFormat="1" x14ac:dyDescent="0.3">
      <c r="A205" s="33" t="s">
        <v>587</v>
      </c>
      <c r="B205" s="33">
        <v>64.42</v>
      </c>
      <c r="D205" s="33">
        <v>18.88</v>
      </c>
      <c r="G205" s="33">
        <v>0</v>
      </c>
      <c r="I205" s="33">
        <v>0.56000000000000005</v>
      </c>
      <c r="J205" s="33">
        <v>0.02</v>
      </c>
      <c r="K205" s="33">
        <v>0.02</v>
      </c>
      <c r="L205" s="33">
        <v>0.49</v>
      </c>
      <c r="M205" s="33">
        <v>16.45</v>
      </c>
      <c r="Q205" s="33">
        <v>100.83</v>
      </c>
      <c r="R205" s="33" t="s">
        <v>951</v>
      </c>
      <c r="S205" s="33" t="s">
        <v>1011</v>
      </c>
      <c r="T205" s="33" t="s">
        <v>588</v>
      </c>
    </row>
    <row r="206" spans="1:20" s="33" customFormat="1" x14ac:dyDescent="0.3">
      <c r="A206" s="33" t="s">
        <v>589</v>
      </c>
      <c r="B206" s="33">
        <v>64.13</v>
      </c>
      <c r="D206" s="33">
        <v>18.8</v>
      </c>
      <c r="G206" s="33">
        <v>0</v>
      </c>
      <c r="I206" s="33">
        <v>0.36</v>
      </c>
      <c r="J206" s="33">
        <v>0.04</v>
      </c>
      <c r="K206" s="33">
        <v>-0.02</v>
      </c>
      <c r="L206" s="33">
        <v>0.76</v>
      </c>
      <c r="M206" s="33">
        <v>16.149999999999999</v>
      </c>
      <c r="Q206" s="33">
        <v>100.23</v>
      </c>
      <c r="R206" s="33" t="s">
        <v>951</v>
      </c>
      <c r="S206" s="33" t="s">
        <v>1011</v>
      </c>
      <c r="T206" s="33" t="s">
        <v>590</v>
      </c>
    </row>
    <row r="207" spans="1:20" s="33" customFormat="1" x14ac:dyDescent="0.3">
      <c r="A207" s="33" t="s">
        <v>591</v>
      </c>
      <c r="B207" s="33">
        <v>64.56</v>
      </c>
      <c r="D207" s="33">
        <v>18.82</v>
      </c>
      <c r="G207" s="33">
        <v>-0.01</v>
      </c>
      <c r="I207" s="33">
        <v>0.23</v>
      </c>
      <c r="J207" s="33">
        <v>0</v>
      </c>
      <c r="K207" s="33">
        <v>0</v>
      </c>
      <c r="L207" s="33">
        <v>1.1000000000000001</v>
      </c>
      <c r="M207" s="33">
        <v>15.59</v>
      </c>
      <c r="Q207" s="33">
        <v>100.3</v>
      </c>
      <c r="R207" s="33" t="s">
        <v>951</v>
      </c>
      <c r="S207" s="33" t="s">
        <v>1011</v>
      </c>
      <c r="T207" s="33" t="s">
        <v>592</v>
      </c>
    </row>
    <row r="208" spans="1:20" s="33" customFormat="1" x14ac:dyDescent="0.3">
      <c r="A208" s="33" t="s">
        <v>593</v>
      </c>
      <c r="B208" s="33">
        <v>63.79</v>
      </c>
      <c r="D208" s="33">
        <v>18.8</v>
      </c>
      <c r="G208" s="33">
        <v>0</v>
      </c>
      <c r="I208" s="33">
        <v>0.15</v>
      </c>
      <c r="J208" s="33">
        <v>0</v>
      </c>
      <c r="K208" s="33">
        <v>-0.01</v>
      </c>
      <c r="L208" s="33">
        <v>0.27</v>
      </c>
      <c r="M208" s="33">
        <v>16.760000000000002</v>
      </c>
      <c r="Q208" s="33">
        <v>99.79</v>
      </c>
      <c r="R208" s="33" t="s">
        <v>951</v>
      </c>
      <c r="S208" s="33" t="s">
        <v>1011</v>
      </c>
      <c r="T208" s="33" t="s">
        <v>594</v>
      </c>
    </row>
    <row r="209" spans="1:20" s="33" customFormat="1" x14ac:dyDescent="0.3">
      <c r="A209" s="33" t="s">
        <v>595</v>
      </c>
      <c r="B209" s="33">
        <v>64.099999999999994</v>
      </c>
      <c r="D209" s="33">
        <v>18.98</v>
      </c>
      <c r="G209" s="33">
        <v>0</v>
      </c>
      <c r="I209" s="33">
        <v>0.16</v>
      </c>
      <c r="J209" s="33">
        <v>0.05</v>
      </c>
      <c r="K209" s="33">
        <v>0.02</v>
      </c>
      <c r="L209" s="33">
        <v>0.94</v>
      </c>
      <c r="M209" s="33">
        <v>15.77</v>
      </c>
      <c r="Q209" s="33">
        <v>100.01</v>
      </c>
      <c r="R209" s="33" t="s">
        <v>951</v>
      </c>
      <c r="S209" s="33" t="s">
        <v>1011</v>
      </c>
      <c r="T209" s="33" t="s">
        <v>596</v>
      </c>
    </row>
    <row r="210" spans="1:20" s="33" customFormat="1" x14ac:dyDescent="0.3">
      <c r="A210" s="34" t="s">
        <v>178</v>
      </c>
      <c r="B210" s="35">
        <f>AVERAGE(B204:B209)</f>
        <v>64.201666666666668</v>
      </c>
      <c r="D210" s="35">
        <f>AVERAGE(D204:D209)</f>
        <v>18.863333333333333</v>
      </c>
      <c r="G210" s="35">
        <f>AVERAGE(G204:G209)</f>
        <v>-1.6666666666666668E-3</v>
      </c>
      <c r="I210" s="35">
        <f>AVERAGE(I204:I209)</f>
        <v>0.30499999999999999</v>
      </c>
      <c r="J210" s="35">
        <f>AVERAGE(J204:J209)</f>
        <v>0.02</v>
      </c>
      <c r="K210" s="35">
        <f>AVERAGE(K204:K209)</f>
        <v>3.3333333333333327E-3</v>
      </c>
      <c r="L210" s="35">
        <f>AVERAGE(L204:L209)</f>
        <v>0.76333333333333331</v>
      </c>
      <c r="M210" s="35">
        <f>AVERAGE(M204:M209)</f>
        <v>16.088333333333335</v>
      </c>
      <c r="Q210" s="35">
        <f>AVERAGE(Q204:Q209)</f>
        <v>100.24666666666667</v>
      </c>
    </row>
    <row r="211" spans="1:20" s="33" customFormat="1" x14ac:dyDescent="0.3">
      <c r="A211" s="36" t="s">
        <v>179</v>
      </c>
      <c r="B211" s="37">
        <f>_xlfn.STDEV.S(B204:B209)</f>
        <v>0.2687315885166231</v>
      </c>
      <c r="D211" s="37">
        <f>_xlfn.STDEV.S(D204:D209)</f>
        <v>7.0898989179441887E-2</v>
      </c>
      <c r="G211" s="37">
        <f>_xlfn.STDEV.S(G204:G209)</f>
        <v>4.0824829046386306E-3</v>
      </c>
      <c r="I211" s="37">
        <f>_xlfn.STDEV.S(I204:I209)</f>
        <v>0.15681198933755033</v>
      </c>
      <c r="J211" s="37">
        <f>_xlfn.STDEV.S(J204:J209)</f>
        <v>2.097617696340303E-2</v>
      </c>
      <c r="K211" s="37">
        <f>_xlfn.STDEV.S(K204:K209)</f>
        <v>1.6329931618554522E-2</v>
      </c>
      <c r="L211" s="37">
        <f>_xlfn.STDEV.S(L204:L209)</f>
        <v>0.32512561674938295</v>
      </c>
      <c r="M211" s="37">
        <f>_xlfn.STDEV.S(M204:M209)</f>
        <v>0.4500851771239161</v>
      </c>
      <c r="Q211" s="37">
        <f>_xlfn.STDEV.S(Q204:Q209)</f>
        <v>0.35023801430836193</v>
      </c>
    </row>
    <row r="212" spans="1:20" s="33" customFormat="1" x14ac:dyDescent="0.3"/>
    <row r="213" spans="1:20" s="33" customFormat="1" x14ac:dyDescent="0.3">
      <c r="A213" s="33" t="s">
        <v>821</v>
      </c>
      <c r="B213" s="33">
        <v>45.83</v>
      </c>
      <c r="D213" s="33">
        <v>30.84</v>
      </c>
      <c r="G213" s="33">
        <v>0</v>
      </c>
      <c r="I213" s="33">
        <v>1.25</v>
      </c>
      <c r="J213" s="33">
        <v>0</v>
      </c>
      <c r="K213" s="33">
        <v>0.01</v>
      </c>
      <c r="L213" s="33">
        <v>16.309999999999999</v>
      </c>
      <c r="M213" s="33">
        <v>4.8600000000000003</v>
      </c>
      <c r="Q213" s="33">
        <v>99.09</v>
      </c>
      <c r="R213" s="33" t="s">
        <v>886</v>
      </c>
      <c r="S213" s="33" t="s">
        <v>1011</v>
      </c>
      <c r="T213" s="33" t="s">
        <v>822</v>
      </c>
    </row>
    <row r="214" spans="1:20" s="33" customFormat="1" x14ac:dyDescent="0.3">
      <c r="A214" s="33" t="s">
        <v>819</v>
      </c>
      <c r="B214" s="33">
        <v>45.45</v>
      </c>
      <c r="D214" s="33">
        <v>31.04</v>
      </c>
      <c r="G214" s="33">
        <v>0</v>
      </c>
      <c r="I214" s="33">
        <v>1.21</v>
      </c>
      <c r="J214" s="33">
        <v>0</v>
      </c>
      <c r="K214" s="33">
        <v>-0.01</v>
      </c>
      <c r="L214" s="33">
        <v>16.239999999999998</v>
      </c>
      <c r="M214" s="33">
        <v>4.97</v>
      </c>
      <c r="Q214" s="33">
        <v>98.92</v>
      </c>
      <c r="R214" s="33" t="s">
        <v>886</v>
      </c>
      <c r="S214" s="33" t="s">
        <v>1011</v>
      </c>
      <c r="T214" s="33" t="s">
        <v>820</v>
      </c>
    </row>
    <row r="215" spans="1:20" s="33" customFormat="1" x14ac:dyDescent="0.3">
      <c r="A215" s="33" t="s">
        <v>825</v>
      </c>
      <c r="B215" s="33">
        <v>46.38</v>
      </c>
      <c r="D215" s="33">
        <v>30.53</v>
      </c>
      <c r="G215" s="33">
        <v>0.01</v>
      </c>
      <c r="I215" s="33">
        <v>1.27</v>
      </c>
      <c r="J215" s="33">
        <v>0.02</v>
      </c>
      <c r="K215" s="33">
        <v>-0.02</v>
      </c>
      <c r="L215" s="33">
        <v>16.14</v>
      </c>
      <c r="M215" s="33">
        <v>4.53</v>
      </c>
      <c r="Q215" s="33">
        <v>98.88</v>
      </c>
      <c r="R215" s="33" t="s">
        <v>886</v>
      </c>
      <c r="S215" s="33" t="s">
        <v>1011</v>
      </c>
      <c r="T215" s="33" t="s">
        <v>826</v>
      </c>
    </row>
    <row r="216" spans="1:20" s="33" customFormat="1" x14ac:dyDescent="0.3">
      <c r="A216" s="33" t="s">
        <v>817</v>
      </c>
      <c r="B216" s="33">
        <v>45</v>
      </c>
      <c r="D216" s="33">
        <v>31.28</v>
      </c>
      <c r="G216" s="33">
        <v>0</v>
      </c>
      <c r="I216" s="33">
        <v>1.28</v>
      </c>
      <c r="J216" s="33">
        <v>0.02</v>
      </c>
      <c r="K216" s="33">
        <v>-0.02</v>
      </c>
      <c r="L216" s="33">
        <v>16.12</v>
      </c>
      <c r="M216" s="33">
        <v>5.19</v>
      </c>
      <c r="Q216" s="33">
        <v>98.88</v>
      </c>
      <c r="R216" s="33" t="s">
        <v>886</v>
      </c>
      <c r="S216" s="33" t="s">
        <v>1011</v>
      </c>
      <c r="T216" s="33" t="s">
        <v>818</v>
      </c>
    </row>
    <row r="217" spans="1:20" s="33" customFormat="1" x14ac:dyDescent="0.3">
      <c r="A217" s="33" t="s">
        <v>823</v>
      </c>
      <c r="B217" s="33">
        <v>46</v>
      </c>
      <c r="D217" s="33">
        <v>30.64</v>
      </c>
      <c r="G217" s="33">
        <v>0.01</v>
      </c>
      <c r="I217" s="33">
        <v>1.55</v>
      </c>
      <c r="J217" s="33">
        <v>-0.01</v>
      </c>
      <c r="K217" s="33">
        <v>0.04</v>
      </c>
      <c r="L217" s="33">
        <v>16.32</v>
      </c>
      <c r="M217" s="33">
        <v>4.74</v>
      </c>
      <c r="Q217" s="33">
        <v>99.29</v>
      </c>
      <c r="R217" s="33" t="s">
        <v>886</v>
      </c>
      <c r="S217" s="33" t="s">
        <v>1011</v>
      </c>
      <c r="T217" s="33" t="s">
        <v>824</v>
      </c>
    </row>
    <row r="218" spans="1:20" s="33" customFormat="1" x14ac:dyDescent="0.3">
      <c r="A218" s="34" t="s">
        <v>178</v>
      </c>
      <c r="B218" s="35">
        <f>AVERAGE(B213:B217)</f>
        <v>45.731999999999999</v>
      </c>
      <c r="C218" s="35"/>
      <c r="D218" s="35">
        <f t="shared" ref="D218:Q218" si="49">AVERAGE(D213:D217)</f>
        <v>30.865999999999996</v>
      </c>
      <c r="E218" s="35"/>
      <c r="F218" s="35"/>
      <c r="G218" s="35">
        <f t="shared" si="49"/>
        <v>4.0000000000000001E-3</v>
      </c>
      <c r="H218" s="35"/>
      <c r="I218" s="35">
        <f t="shared" si="49"/>
        <v>1.3119999999999998</v>
      </c>
      <c r="J218" s="35">
        <f t="shared" si="49"/>
        <v>6.0000000000000001E-3</v>
      </c>
      <c r="K218" s="35">
        <f t="shared" si="49"/>
        <v>0</v>
      </c>
      <c r="L218" s="35">
        <f t="shared" si="49"/>
        <v>16.225999999999999</v>
      </c>
      <c r="M218" s="35">
        <f t="shared" si="49"/>
        <v>4.8579999999999997</v>
      </c>
      <c r="N218" s="35"/>
      <c r="O218" s="35"/>
      <c r="P218" s="35"/>
      <c r="Q218" s="35">
        <f t="shared" si="49"/>
        <v>99.012</v>
      </c>
    </row>
    <row r="219" spans="1:20" s="33" customFormat="1" x14ac:dyDescent="0.3">
      <c r="A219" s="36" t="s">
        <v>179</v>
      </c>
      <c r="B219" s="37">
        <f>_xlfn.STDEV.S(B213:B217)</f>
        <v>0.52836540386365227</v>
      </c>
      <c r="C219" s="37"/>
      <c r="D219" s="37">
        <f t="shared" ref="D219:Q219" si="50">_xlfn.STDEV.S(D213:D217)</f>
        <v>0.30262187627466708</v>
      </c>
      <c r="E219" s="37"/>
      <c r="F219" s="37"/>
      <c r="G219" s="37">
        <f t="shared" si="50"/>
        <v>5.4772255750516613E-3</v>
      </c>
      <c r="H219" s="37"/>
      <c r="I219" s="37">
        <f t="shared" si="50"/>
        <v>0.13572030061858839</v>
      </c>
      <c r="J219" s="37">
        <f t="shared" si="50"/>
        <v>1.3416407864998739E-2</v>
      </c>
      <c r="K219" s="37">
        <f t="shared" si="50"/>
        <v>2.5495097567963924E-2</v>
      </c>
      <c r="L219" s="37">
        <f t="shared" si="50"/>
        <v>9.3166517590816234E-2</v>
      </c>
      <c r="M219" s="37">
        <f t="shared" si="50"/>
        <v>0.24712345093090618</v>
      </c>
      <c r="N219" s="37"/>
      <c r="O219" s="37"/>
      <c r="P219" s="37"/>
      <c r="Q219" s="37">
        <f t="shared" si="50"/>
        <v>0.17796066981218497</v>
      </c>
    </row>
    <row r="220" spans="1:20" s="33" customFormat="1" x14ac:dyDescent="0.3">
      <c r="A220" s="36"/>
      <c r="B220" s="37"/>
      <c r="C220" s="37"/>
      <c r="D220" s="37"/>
      <c r="F220" s="37"/>
      <c r="G220" s="37"/>
      <c r="H220" s="37"/>
      <c r="I220" s="37"/>
      <c r="J220" s="37"/>
      <c r="K220" s="37"/>
      <c r="L220" s="37"/>
      <c r="M220" s="37"/>
      <c r="Q220" s="37"/>
    </row>
    <row r="221" spans="1:20" s="33" customFormat="1" x14ac:dyDescent="0.3">
      <c r="A221" s="33" t="s">
        <v>843</v>
      </c>
      <c r="B221" s="33">
        <v>37.630000000000003</v>
      </c>
      <c r="D221" s="33">
        <v>31.96</v>
      </c>
      <c r="G221" s="33">
        <v>0.01</v>
      </c>
      <c r="I221" s="33">
        <v>0.62</v>
      </c>
      <c r="J221" s="33">
        <v>0.01</v>
      </c>
      <c r="K221" s="33">
        <v>-0.01</v>
      </c>
      <c r="L221" s="33">
        <v>25.32</v>
      </c>
      <c r="M221" s="33">
        <v>0.02</v>
      </c>
      <c r="Q221" s="33">
        <v>95.56</v>
      </c>
      <c r="R221" s="33" t="s">
        <v>584</v>
      </c>
      <c r="S221" s="33" t="s">
        <v>1011</v>
      </c>
      <c r="T221" s="33" t="s">
        <v>844</v>
      </c>
    </row>
    <row r="223" spans="1:20" x14ac:dyDescent="0.3">
      <c r="A223" s="1" t="s">
        <v>1137</v>
      </c>
      <c r="B223" s="1">
        <v>51.24</v>
      </c>
      <c r="C223" s="1">
        <v>0.77</v>
      </c>
      <c r="D223" s="1">
        <v>2.46</v>
      </c>
      <c r="E223" s="1">
        <v>0</v>
      </c>
      <c r="F223" s="1">
        <v>11.46</v>
      </c>
      <c r="G223" s="1">
        <v>21.13</v>
      </c>
      <c r="H223" s="1">
        <v>0.9</v>
      </c>
      <c r="I223" s="1">
        <v>11.74</v>
      </c>
      <c r="J223" s="1">
        <v>-0.02</v>
      </c>
      <c r="L223" s="1">
        <v>1.07</v>
      </c>
      <c r="N223" s="1">
        <v>0.05</v>
      </c>
      <c r="Q223" s="1">
        <v>100.82</v>
      </c>
      <c r="R223" s="1" t="s">
        <v>971</v>
      </c>
      <c r="S223" s="1" t="s">
        <v>1012</v>
      </c>
      <c r="T223" s="1" t="s">
        <v>1138</v>
      </c>
    </row>
    <row r="224" spans="1:20" x14ac:dyDescent="0.3">
      <c r="A224" s="1" t="s">
        <v>1139</v>
      </c>
      <c r="B224" s="1">
        <v>51.19</v>
      </c>
      <c r="C224" s="1">
        <v>0.85</v>
      </c>
      <c r="D224" s="1">
        <v>2.5</v>
      </c>
      <c r="E224" s="1">
        <v>0</v>
      </c>
      <c r="F224" s="1">
        <v>11.52</v>
      </c>
      <c r="G224" s="1">
        <v>21.07</v>
      </c>
      <c r="H224" s="1">
        <v>0.87</v>
      </c>
      <c r="I224" s="1">
        <v>11.78</v>
      </c>
      <c r="J224" s="1">
        <v>-0.02</v>
      </c>
      <c r="L224" s="1">
        <v>1.06</v>
      </c>
      <c r="N224" s="1">
        <v>0.04</v>
      </c>
      <c r="Q224" s="1">
        <v>100.88</v>
      </c>
      <c r="R224" s="1" t="s">
        <v>971</v>
      </c>
      <c r="S224" s="1" t="s">
        <v>1012</v>
      </c>
      <c r="T224" s="1" t="s">
        <v>1140</v>
      </c>
    </row>
    <row r="225" spans="1:20" x14ac:dyDescent="0.3">
      <c r="A225" s="1" t="s">
        <v>1143</v>
      </c>
      <c r="B225" s="1">
        <v>50.8</v>
      </c>
      <c r="C225" s="1">
        <v>0.38</v>
      </c>
      <c r="D225" s="1">
        <v>0.85</v>
      </c>
      <c r="E225" s="1">
        <v>-0.01</v>
      </c>
      <c r="F225" s="1">
        <v>7.52</v>
      </c>
      <c r="G225" s="1">
        <v>21.06</v>
      </c>
      <c r="H225" s="1">
        <v>1.86</v>
      </c>
      <c r="I225" s="1">
        <v>17.34</v>
      </c>
      <c r="J225" s="1">
        <v>0.04</v>
      </c>
      <c r="L225" s="1">
        <v>0.83</v>
      </c>
      <c r="N225" s="1">
        <v>0.02</v>
      </c>
      <c r="Q225" s="1">
        <v>100.68</v>
      </c>
      <c r="R225" s="1" t="s">
        <v>971</v>
      </c>
      <c r="S225" s="1" t="s">
        <v>1012</v>
      </c>
      <c r="T225" s="1" t="s">
        <v>1144</v>
      </c>
    </row>
    <row r="226" spans="1:20" x14ac:dyDescent="0.3">
      <c r="A226" s="1" t="s">
        <v>1145</v>
      </c>
      <c r="B226" s="1">
        <v>50.68</v>
      </c>
      <c r="C226" s="1">
        <v>0.54</v>
      </c>
      <c r="D226" s="1">
        <v>1.19</v>
      </c>
      <c r="E226" s="1">
        <v>0</v>
      </c>
      <c r="F226" s="1">
        <v>8</v>
      </c>
      <c r="G226" s="1">
        <v>20.68</v>
      </c>
      <c r="H226" s="1">
        <v>1.72</v>
      </c>
      <c r="I226" s="1">
        <v>16.93</v>
      </c>
      <c r="J226" s="1">
        <v>-0.01</v>
      </c>
      <c r="L226" s="1">
        <v>1.05</v>
      </c>
      <c r="N226" s="1">
        <v>0.05</v>
      </c>
      <c r="Q226" s="1">
        <v>100.82</v>
      </c>
      <c r="R226" s="1" t="s">
        <v>971</v>
      </c>
      <c r="S226" s="1" t="s">
        <v>1012</v>
      </c>
      <c r="T226" s="1" t="s">
        <v>1146</v>
      </c>
    </row>
    <row r="227" spans="1:20" x14ac:dyDescent="0.3">
      <c r="A227" s="1" t="s">
        <v>1147</v>
      </c>
      <c r="B227" s="1">
        <v>50.5</v>
      </c>
      <c r="C227" s="1">
        <v>0.45</v>
      </c>
      <c r="D227" s="1">
        <v>1.34</v>
      </c>
      <c r="E227" s="1">
        <v>0</v>
      </c>
      <c r="F227" s="1">
        <v>9.26</v>
      </c>
      <c r="G227" s="1">
        <v>20.97</v>
      </c>
      <c r="H227" s="1">
        <v>1.35</v>
      </c>
      <c r="I227" s="1">
        <v>14.91</v>
      </c>
      <c r="J227" s="1">
        <v>0.03</v>
      </c>
      <c r="L227" s="1">
        <v>1.03</v>
      </c>
      <c r="N227" s="1">
        <v>0.04</v>
      </c>
      <c r="Q227" s="1">
        <v>99.88</v>
      </c>
      <c r="R227" s="1" t="s">
        <v>971</v>
      </c>
      <c r="S227" s="1" t="s">
        <v>1012</v>
      </c>
      <c r="T227" s="1" t="s">
        <v>1148</v>
      </c>
    </row>
    <row r="228" spans="1:20" x14ac:dyDescent="0.3">
      <c r="A228" s="1" t="s">
        <v>1149</v>
      </c>
      <c r="B228" s="1">
        <v>51.17</v>
      </c>
      <c r="C228" s="1">
        <v>0.43</v>
      </c>
      <c r="D228" s="1">
        <v>1.41</v>
      </c>
      <c r="E228" s="1">
        <v>0</v>
      </c>
      <c r="F228" s="1">
        <v>8.59</v>
      </c>
      <c r="G228" s="1">
        <v>20.91</v>
      </c>
      <c r="H228" s="1">
        <v>1.32</v>
      </c>
      <c r="I228" s="1">
        <v>15.1</v>
      </c>
      <c r="J228" s="1">
        <v>0.05</v>
      </c>
      <c r="L228" s="1">
        <v>1.1100000000000001</v>
      </c>
      <c r="N228" s="1">
        <v>0.02</v>
      </c>
      <c r="Q228" s="1">
        <v>100.11</v>
      </c>
      <c r="R228" s="1" t="s">
        <v>971</v>
      </c>
      <c r="S228" s="1" t="s">
        <v>1012</v>
      </c>
      <c r="T228" s="1" t="s">
        <v>1150</v>
      </c>
    </row>
    <row r="229" spans="1:20" x14ac:dyDescent="0.3">
      <c r="A229" s="1" t="s">
        <v>1151</v>
      </c>
      <c r="B229" s="1">
        <v>50.74</v>
      </c>
      <c r="C229" s="1">
        <v>0.45</v>
      </c>
      <c r="D229" s="1">
        <v>1.41</v>
      </c>
      <c r="E229" s="1">
        <v>0</v>
      </c>
      <c r="F229" s="1">
        <v>8.7100000000000009</v>
      </c>
      <c r="G229" s="1">
        <v>20.86</v>
      </c>
      <c r="H229" s="1">
        <v>1.38</v>
      </c>
      <c r="I229" s="1">
        <v>15.43</v>
      </c>
      <c r="J229" s="1">
        <v>0.01</v>
      </c>
      <c r="L229" s="1">
        <v>1.1599999999999999</v>
      </c>
      <c r="N229" s="1">
        <v>0.05</v>
      </c>
      <c r="Q229" s="1">
        <v>100.21</v>
      </c>
      <c r="R229" s="1" t="s">
        <v>971</v>
      </c>
      <c r="S229" s="1" t="s">
        <v>1012</v>
      </c>
      <c r="T229" s="1" t="s">
        <v>1152</v>
      </c>
    </row>
    <row r="230" spans="1:20" x14ac:dyDescent="0.3">
      <c r="A230" s="1" t="s">
        <v>1153</v>
      </c>
      <c r="B230" s="1">
        <v>50.68</v>
      </c>
      <c r="C230" s="1">
        <v>0.47</v>
      </c>
      <c r="D230" s="1">
        <v>1.44</v>
      </c>
      <c r="E230" s="1">
        <v>0</v>
      </c>
      <c r="F230" s="1">
        <v>8.32</v>
      </c>
      <c r="G230" s="1">
        <v>20.85</v>
      </c>
      <c r="H230" s="1">
        <v>1.37</v>
      </c>
      <c r="I230" s="1">
        <v>15.9</v>
      </c>
      <c r="J230" s="1">
        <v>0.02</v>
      </c>
      <c r="L230" s="1">
        <v>1.18</v>
      </c>
      <c r="N230" s="1">
        <v>0.04</v>
      </c>
      <c r="Q230" s="1">
        <v>100.27</v>
      </c>
      <c r="R230" s="1" t="s">
        <v>971</v>
      </c>
      <c r="S230" s="1" t="s">
        <v>1012</v>
      </c>
      <c r="T230" s="1" t="s">
        <v>1154</v>
      </c>
    </row>
    <row r="231" spans="1:20" x14ac:dyDescent="0.3">
      <c r="A231" s="1" t="s">
        <v>1155</v>
      </c>
      <c r="B231" s="1">
        <v>50.8</v>
      </c>
      <c r="C231" s="1">
        <v>0.33</v>
      </c>
      <c r="D231" s="1">
        <v>0.75</v>
      </c>
      <c r="E231" s="1">
        <v>-0.02</v>
      </c>
      <c r="F231" s="1">
        <v>8.06</v>
      </c>
      <c r="G231" s="1">
        <v>21.18</v>
      </c>
      <c r="H231" s="1">
        <v>1.87</v>
      </c>
      <c r="I231" s="1">
        <v>16.190000000000001</v>
      </c>
      <c r="J231" s="1">
        <v>0.02</v>
      </c>
      <c r="L231" s="1">
        <v>0.88</v>
      </c>
      <c r="N231" s="1">
        <v>0</v>
      </c>
      <c r="Q231" s="1">
        <v>100.08</v>
      </c>
      <c r="R231" s="1" t="s">
        <v>971</v>
      </c>
      <c r="S231" s="1" t="s">
        <v>1012</v>
      </c>
      <c r="T231" s="1" t="s">
        <v>1156</v>
      </c>
    </row>
    <row r="232" spans="1:20" x14ac:dyDescent="0.3">
      <c r="A232" s="1" t="s">
        <v>1159</v>
      </c>
      <c r="B232" s="1">
        <v>49.68</v>
      </c>
      <c r="C232" s="1">
        <v>0.56999999999999995</v>
      </c>
      <c r="D232" s="1">
        <v>1.66</v>
      </c>
      <c r="E232" s="1">
        <v>0</v>
      </c>
      <c r="F232" s="1">
        <v>8.49</v>
      </c>
      <c r="G232" s="1">
        <v>20.58</v>
      </c>
      <c r="H232" s="1">
        <v>1.38</v>
      </c>
      <c r="I232" s="1">
        <v>15.58</v>
      </c>
      <c r="J232" s="1">
        <v>0.02</v>
      </c>
      <c r="L232" s="1">
        <v>1.17</v>
      </c>
      <c r="N232" s="1">
        <v>0</v>
      </c>
      <c r="Q232" s="1">
        <v>99.15</v>
      </c>
      <c r="R232" s="1" t="s">
        <v>971</v>
      </c>
      <c r="S232" s="1" t="s">
        <v>1012</v>
      </c>
      <c r="T232" s="1" t="s">
        <v>1160</v>
      </c>
    </row>
    <row r="233" spans="1:20" x14ac:dyDescent="0.3">
      <c r="A233" s="11" t="s">
        <v>178</v>
      </c>
      <c r="B233" s="7">
        <f>AVERAGE(B223:B232)</f>
        <v>50.748000000000005</v>
      </c>
      <c r="C233" s="7">
        <f t="shared" ref="C233:Q233" si="51">AVERAGE(C223:C232)</f>
        <v>0.52400000000000013</v>
      </c>
      <c r="D233" s="7">
        <f t="shared" si="51"/>
        <v>1.5009999999999999</v>
      </c>
      <c r="E233" s="7">
        <f t="shared" si="51"/>
        <v>-3.0000000000000001E-3</v>
      </c>
      <c r="F233" s="7">
        <f t="shared" si="51"/>
        <v>8.9929999999999986</v>
      </c>
      <c r="G233" s="7">
        <f t="shared" si="51"/>
        <v>20.929000000000002</v>
      </c>
      <c r="H233" s="7">
        <f t="shared" si="51"/>
        <v>1.4019999999999999</v>
      </c>
      <c r="I233" s="7">
        <f t="shared" si="51"/>
        <v>15.09</v>
      </c>
      <c r="J233" s="7">
        <f t="shared" si="51"/>
        <v>1.4000000000000002E-2</v>
      </c>
      <c r="K233" s="7"/>
      <c r="L233" s="7">
        <f t="shared" si="51"/>
        <v>1.054</v>
      </c>
      <c r="M233" s="7"/>
      <c r="N233" s="7">
        <f t="shared" si="51"/>
        <v>3.1E-2</v>
      </c>
      <c r="O233" s="7"/>
      <c r="P233" s="7"/>
      <c r="Q233" s="7">
        <f t="shared" si="51"/>
        <v>100.28999999999999</v>
      </c>
    </row>
    <row r="234" spans="1:20" x14ac:dyDescent="0.3">
      <c r="A234" s="14" t="s">
        <v>179</v>
      </c>
      <c r="B234" s="8">
        <f>_xlfn.STDEV.S(B223:B233)</f>
        <v>0.42806074335309013</v>
      </c>
      <c r="C234" s="8">
        <f t="shared" ref="C234:Q234" si="52">_xlfn.STDEV.S(C223:C233)</f>
        <v>0.1581897594662813</v>
      </c>
      <c r="D234" s="8">
        <f t="shared" si="52"/>
        <v>0.55440869401552528</v>
      </c>
      <c r="E234" s="8">
        <f t="shared" si="52"/>
        <v>6.403124237432849E-3</v>
      </c>
      <c r="F234" s="8">
        <f t="shared" si="52"/>
        <v>1.3235486390760365</v>
      </c>
      <c r="G234" s="8">
        <f t="shared" si="52"/>
        <v>0.18365456705456587</v>
      </c>
      <c r="H234" s="8">
        <f t="shared" si="52"/>
        <v>0.32807925871654869</v>
      </c>
      <c r="I234" s="8">
        <f t="shared" si="52"/>
        <v>1.8133118871280889</v>
      </c>
      <c r="J234" s="8">
        <f t="shared" si="52"/>
        <v>2.2891046284519195E-2</v>
      </c>
      <c r="K234" s="8"/>
      <c r="L234" s="8">
        <f t="shared" si="52"/>
        <v>0.11182128598795343</v>
      </c>
      <c r="M234" s="8"/>
      <c r="N234" s="8">
        <f t="shared" si="52"/>
        <v>1.8681541692269415E-2</v>
      </c>
      <c r="O234" s="8"/>
      <c r="P234" s="8"/>
      <c r="Q234" s="8">
        <f t="shared" si="52"/>
        <v>0.51117511676528016</v>
      </c>
    </row>
    <row r="235" spans="1:20" x14ac:dyDescent="0.3">
      <c r="A235" s="14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20" x14ac:dyDescent="0.3">
      <c r="A236" s="1" t="s">
        <v>1133</v>
      </c>
      <c r="B236" s="1">
        <v>51.1</v>
      </c>
      <c r="C236" s="1">
        <v>0.81</v>
      </c>
      <c r="D236" s="1">
        <v>2.48</v>
      </c>
      <c r="E236" s="1">
        <v>0.01</v>
      </c>
      <c r="F236" s="1">
        <v>11.71</v>
      </c>
      <c r="G236" s="1">
        <v>21.23</v>
      </c>
      <c r="H236" s="1">
        <v>0.8</v>
      </c>
      <c r="I236" s="1">
        <v>11.17</v>
      </c>
      <c r="J236" s="1">
        <v>0.02</v>
      </c>
      <c r="L236" s="1">
        <v>1.08</v>
      </c>
      <c r="N236" s="1">
        <v>0.04</v>
      </c>
      <c r="Q236" s="1">
        <v>100.45</v>
      </c>
      <c r="R236" s="1" t="s">
        <v>969</v>
      </c>
      <c r="S236" s="1" t="s">
        <v>1012</v>
      </c>
      <c r="T236" s="1" t="s">
        <v>1134</v>
      </c>
    </row>
    <row r="237" spans="1:20" x14ac:dyDescent="0.3">
      <c r="A237" s="1" t="s">
        <v>1135</v>
      </c>
      <c r="B237" s="1">
        <v>50.7</v>
      </c>
      <c r="C237" s="1">
        <v>0.9</v>
      </c>
      <c r="D237" s="1">
        <v>2.59</v>
      </c>
      <c r="E237" s="1">
        <v>-0.01</v>
      </c>
      <c r="F237" s="1">
        <v>11.72</v>
      </c>
      <c r="G237" s="1">
        <v>21.17</v>
      </c>
      <c r="H237" s="1">
        <v>0.8</v>
      </c>
      <c r="I237" s="1">
        <v>11.25</v>
      </c>
      <c r="J237" s="1">
        <v>0.01</v>
      </c>
      <c r="L237" s="1">
        <v>1.1299999999999999</v>
      </c>
      <c r="N237" s="1">
        <v>0.01</v>
      </c>
      <c r="Q237" s="1">
        <v>100.29</v>
      </c>
      <c r="R237" s="1" t="s">
        <v>969</v>
      </c>
      <c r="S237" s="1" t="s">
        <v>1012</v>
      </c>
      <c r="T237" s="1" t="s">
        <v>1136</v>
      </c>
    </row>
    <row r="238" spans="1:20" x14ac:dyDescent="0.3">
      <c r="A238" s="11" t="s">
        <v>178</v>
      </c>
      <c r="B238" s="7">
        <f>AVERAGE(B236:B237)</f>
        <v>50.900000000000006</v>
      </c>
      <c r="C238" s="7">
        <f t="shared" ref="C238:Q238" si="53">AVERAGE(C236:C237)</f>
        <v>0.85499999999999998</v>
      </c>
      <c r="D238" s="7">
        <f t="shared" si="53"/>
        <v>2.5350000000000001</v>
      </c>
      <c r="E238" s="7">
        <f t="shared" si="53"/>
        <v>0</v>
      </c>
      <c r="F238" s="7">
        <f t="shared" si="53"/>
        <v>11.715</v>
      </c>
      <c r="G238" s="7">
        <f t="shared" si="53"/>
        <v>21.200000000000003</v>
      </c>
      <c r="H238" s="7">
        <f t="shared" si="53"/>
        <v>0.8</v>
      </c>
      <c r="I238" s="7">
        <f t="shared" si="53"/>
        <v>11.21</v>
      </c>
      <c r="J238" s="7">
        <f t="shared" si="53"/>
        <v>1.4999999999999999E-2</v>
      </c>
      <c r="K238" s="7"/>
      <c r="L238" s="7">
        <f t="shared" si="53"/>
        <v>1.105</v>
      </c>
      <c r="M238" s="7"/>
      <c r="N238" s="7">
        <f t="shared" si="53"/>
        <v>2.5000000000000001E-2</v>
      </c>
      <c r="O238" s="7"/>
      <c r="P238" s="7"/>
      <c r="Q238" s="7">
        <f t="shared" si="53"/>
        <v>100.37</v>
      </c>
    </row>
    <row r="239" spans="1:20" x14ac:dyDescent="0.3">
      <c r="A239" s="14" t="s">
        <v>179</v>
      </c>
      <c r="B239" s="8">
        <f>_xlfn.STDEV.S(B236:B237)</f>
        <v>0.28284271247461801</v>
      </c>
      <c r="C239" s="8">
        <f t="shared" ref="C239:Q239" si="54">_xlfn.STDEV.S(C236:C237)</f>
        <v>6.363961030678926E-2</v>
      </c>
      <c r="D239" s="8">
        <f t="shared" si="54"/>
        <v>7.7781745930520133E-2</v>
      </c>
      <c r="E239" s="8">
        <f t="shared" si="54"/>
        <v>1.4142135623730951E-2</v>
      </c>
      <c r="F239" s="8">
        <f t="shared" si="54"/>
        <v>7.0710678118653244E-3</v>
      </c>
      <c r="G239" s="8">
        <f t="shared" si="54"/>
        <v>4.2426406871191945E-2</v>
      </c>
      <c r="H239" s="8">
        <f t="shared" si="54"/>
        <v>0</v>
      </c>
      <c r="I239" s="8">
        <f t="shared" si="54"/>
        <v>5.6568542494923851E-2</v>
      </c>
      <c r="J239" s="8">
        <f t="shared" si="54"/>
        <v>7.0710678118654771E-3</v>
      </c>
      <c r="K239" s="8"/>
      <c r="L239" s="8">
        <f t="shared" si="54"/>
        <v>3.5355339059327251E-2</v>
      </c>
      <c r="M239" s="8"/>
      <c r="N239" s="8">
        <f t="shared" si="54"/>
        <v>2.1213203435596423E-2</v>
      </c>
      <c r="O239" s="8"/>
      <c r="P239" s="8"/>
      <c r="Q239" s="8">
        <f t="shared" si="54"/>
        <v>0.11313708498984519</v>
      </c>
    </row>
    <row r="240" spans="1:20" x14ac:dyDescent="0.3">
      <c r="A240" s="14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20" x14ac:dyDescent="0.3">
      <c r="A241" s="1" t="s">
        <v>1157</v>
      </c>
      <c r="B241" s="1">
        <v>50.23</v>
      </c>
      <c r="C241" s="1">
        <v>0.84</v>
      </c>
      <c r="D241" s="1">
        <v>1.44</v>
      </c>
      <c r="E241" s="1">
        <v>-0.01</v>
      </c>
      <c r="F241" s="1">
        <v>0.98</v>
      </c>
      <c r="G241" s="1">
        <v>11.51</v>
      </c>
      <c r="H241" s="1">
        <v>1.8</v>
      </c>
      <c r="I241" s="1">
        <v>24.79</v>
      </c>
      <c r="J241" s="1">
        <v>0.03</v>
      </c>
      <c r="L241" s="1">
        <v>6.69</v>
      </c>
      <c r="N241" s="1">
        <v>0.09</v>
      </c>
      <c r="Q241" s="1">
        <v>98.41</v>
      </c>
      <c r="R241" s="1" t="s">
        <v>970</v>
      </c>
      <c r="S241" s="1" t="s">
        <v>1012</v>
      </c>
      <c r="T241" s="1" t="s">
        <v>1158</v>
      </c>
    </row>
    <row r="242" spans="1:20" x14ac:dyDescent="0.3">
      <c r="A242" s="1" t="s">
        <v>1161</v>
      </c>
      <c r="B242" s="1">
        <v>49.34</v>
      </c>
      <c r="C242" s="1">
        <v>0.63</v>
      </c>
      <c r="D242" s="1">
        <v>1.41</v>
      </c>
      <c r="E242" s="1">
        <v>-0.01</v>
      </c>
      <c r="F242" s="1">
        <v>1.17</v>
      </c>
      <c r="G242" s="1">
        <v>14.21</v>
      </c>
      <c r="H242" s="1">
        <v>2.1800000000000002</v>
      </c>
      <c r="I242" s="1">
        <v>24.7</v>
      </c>
      <c r="J242" s="1">
        <v>0.03</v>
      </c>
      <c r="L242" s="1">
        <v>5.0999999999999996</v>
      </c>
      <c r="N242" s="1">
        <v>0.31</v>
      </c>
      <c r="Q242" s="1">
        <v>99.08</v>
      </c>
      <c r="R242" s="1" t="s">
        <v>970</v>
      </c>
      <c r="S242" s="1" t="s">
        <v>1012</v>
      </c>
      <c r="T242" s="1" t="s">
        <v>1162</v>
      </c>
    </row>
    <row r="243" spans="1:20" x14ac:dyDescent="0.3">
      <c r="A243" s="11" t="s">
        <v>178</v>
      </c>
      <c r="B243" s="7">
        <f>AVERAGE(B241:B242)</f>
        <v>49.784999999999997</v>
      </c>
      <c r="C243" s="7">
        <f t="shared" ref="C243" si="55">AVERAGE(C241:C242)</f>
        <v>0.73499999999999999</v>
      </c>
      <c r="D243" s="7">
        <f t="shared" ref="D243" si="56">AVERAGE(D241:D242)</f>
        <v>1.4249999999999998</v>
      </c>
      <c r="E243" s="7">
        <f t="shared" ref="E243" si="57">AVERAGE(E241:E242)</f>
        <v>-0.01</v>
      </c>
      <c r="F243" s="7">
        <f t="shared" ref="F243" si="58">AVERAGE(F241:F242)</f>
        <v>1.075</v>
      </c>
      <c r="G243" s="7">
        <f t="shared" ref="G243" si="59">AVERAGE(G241:G242)</f>
        <v>12.86</v>
      </c>
      <c r="H243" s="7">
        <f t="shared" ref="H243" si="60">AVERAGE(H241:H242)</f>
        <v>1.9900000000000002</v>
      </c>
      <c r="I243" s="7">
        <f t="shared" ref="I243" si="61">AVERAGE(I241:I242)</f>
        <v>24.744999999999997</v>
      </c>
      <c r="J243" s="7">
        <f t="shared" ref="J243" si="62">AVERAGE(J241:J242)</f>
        <v>0.03</v>
      </c>
      <c r="K243" s="7"/>
      <c r="L243" s="7">
        <f t="shared" ref="L243" si="63">AVERAGE(L241:L242)</f>
        <v>5.8949999999999996</v>
      </c>
      <c r="M243" s="7"/>
      <c r="N243" s="7">
        <f t="shared" ref="N243" si="64">AVERAGE(N241:N242)</f>
        <v>0.2</v>
      </c>
      <c r="O243" s="7"/>
      <c r="P243" s="7"/>
      <c r="Q243" s="7">
        <f t="shared" ref="Q243" si="65">AVERAGE(Q241:Q242)</f>
        <v>98.745000000000005</v>
      </c>
    </row>
    <row r="244" spans="1:20" x14ac:dyDescent="0.3">
      <c r="A244" s="14" t="s">
        <v>179</v>
      </c>
      <c r="B244" s="8">
        <f>_xlfn.STDEV.S(B241:B242)</f>
        <v>0.62932503525602268</v>
      </c>
      <c r="C244" s="8">
        <f t="shared" ref="C244:J244" si="66">_xlfn.STDEV.S(C241:C242)</f>
        <v>0.1484924240491754</v>
      </c>
      <c r="D244" s="8">
        <f t="shared" si="66"/>
        <v>2.1213203435596444E-2</v>
      </c>
      <c r="E244" s="8">
        <f t="shared" si="66"/>
        <v>0</v>
      </c>
      <c r="F244" s="8">
        <f t="shared" si="66"/>
        <v>0.134350288425444</v>
      </c>
      <c r="G244" s="8">
        <f t="shared" si="66"/>
        <v>1.9091883092037034</v>
      </c>
      <c r="H244" s="8">
        <f t="shared" si="66"/>
        <v>0.26870057685088816</v>
      </c>
      <c r="I244" s="8">
        <f t="shared" si="66"/>
        <v>6.3639610306789177E-2</v>
      </c>
      <c r="J244" s="8">
        <f t="shared" si="66"/>
        <v>0</v>
      </c>
      <c r="K244" s="8"/>
      <c r="L244" s="8">
        <f t="shared" ref="L244" si="67">_xlfn.STDEV.S(L241:L242)</f>
        <v>1.1242997820866094</v>
      </c>
      <c r="M244" s="8"/>
      <c r="N244" s="8">
        <f t="shared" ref="N244" si="68">_xlfn.STDEV.S(N241:N242)</f>
        <v>0.1555634918610404</v>
      </c>
      <c r="O244" s="8"/>
      <c r="P244" s="8"/>
      <c r="Q244" s="8">
        <f t="shared" ref="Q244" si="69">_xlfn.STDEV.S(Q241:Q242)</f>
        <v>0.47376154339498805</v>
      </c>
    </row>
    <row r="245" spans="1:20" x14ac:dyDescent="0.3">
      <c r="A245" s="14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7" spans="1:20" x14ac:dyDescent="0.3">
      <c r="A247" s="1" t="s">
        <v>851</v>
      </c>
      <c r="B247" s="1">
        <v>47.76</v>
      </c>
      <c r="D247" s="1">
        <v>26.65</v>
      </c>
      <c r="G247" s="1">
        <v>0.09</v>
      </c>
      <c r="I247" s="1">
        <v>0.18</v>
      </c>
      <c r="J247" s="1">
        <v>-0.01</v>
      </c>
      <c r="K247" s="1">
        <v>0</v>
      </c>
      <c r="L247" s="1">
        <v>14.99</v>
      </c>
      <c r="M247" s="1">
        <v>0.27</v>
      </c>
      <c r="Q247" s="1">
        <v>89.96</v>
      </c>
      <c r="R247" s="1" t="s">
        <v>452</v>
      </c>
      <c r="S247" s="1" t="s">
        <v>1012</v>
      </c>
      <c r="T247" s="1" t="s">
        <v>852</v>
      </c>
    </row>
    <row r="248" spans="1:20" x14ac:dyDescent="0.3">
      <c r="A248" s="1" t="s">
        <v>853</v>
      </c>
      <c r="B248" s="1">
        <v>48.06</v>
      </c>
      <c r="D248" s="1">
        <v>26.38</v>
      </c>
      <c r="G248" s="1">
        <v>7.0000000000000007E-2</v>
      </c>
      <c r="I248" s="1">
        <v>0.31</v>
      </c>
      <c r="J248" s="1">
        <v>-0.02</v>
      </c>
      <c r="K248" s="1">
        <v>0</v>
      </c>
      <c r="L248" s="1">
        <v>15.03</v>
      </c>
      <c r="M248" s="1">
        <v>0.1</v>
      </c>
      <c r="Q248" s="1">
        <v>89.95</v>
      </c>
      <c r="R248" s="1" t="s">
        <v>452</v>
      </c>
      <c r="S248" s="1" t="s">
        <v>1012</v>
      </c>
      <c r="T248" s="1" t="s">
        <v>854</v>
      </c>
    </row>
    <row r="249" spans="1:20" x14ac:dyDescent="0.3">
      <c r="A249" s="1" t="s">
        <v>847</v>
      </c>
      <c r="B249" s="1">
        <v>47.43</v>
      </c>
      <c r="D249" s="1">
        <v>26.65</v>
      </c>
      <c r="G249" s="1">
        <v>0.06</v>
      </c>
      <c r="I249" s="1">
        <v>0.22</v>
      </c>
      <c r="J249" s="1">
        <v>-0.01</v>
      </c>
      <c r="K249" s="1">
        <v>0.03</v>
      </c>
      <c r="L249" s="1">
        <v>15.06</v>
      </c>
      <c r="M249" s="1">
        <v>0.12</v>
      </c>
      <c r="Q249" s="1">
        <v>89.56</v>
      </c>
      <c r="R249" s="1" t="s">
        <v>452</v>
      </c>
      <c r="S249" s="1" t="s">
        <v>1012</v>
      </c>
      <c r="T249" s="1" t="s">
        <v>848</v>
      </c>
    </row>
    <row r="250" spans="1:20" x14ac:dyDescent="0.3">
      <c r="A250" s="1" t="s">
        <v>855</v>
      </c>
      <c r="B250" s="1">
        <v>48.27</v>
      </c>
      <c r="D250" s="1">
        <v>25.99</v>
      </c>
      <c r="G250" s="1">
        <v>0.16</v>
      </c>
      <c r="I250" s="1">
        <v>0.5</v>
      </c>
      <c r="J250" s="1">
        <v>0</v>
      </c>
      <c r="K250" s="1">
        <v>0</v>
      </c>
      <c r="L250" s="1">
        <v>14.78</v>
      </c>
      <c r="M250" s="1">
        <v>0.17</v>
      </c>
      <c r="Q250" s="1">
        <v>89.87</v>
      </c>
      <c r="R250" s="1" t="s">
        <v>452</v>
      </c>
      <c r="S250" s="1" t="s">
        <v>1012</v>
      </c>
      <c r="T250" s="1" t="s">
        <v>856</v>
      </c>
    </row>
    <row r="251" spans="1:20" x14ac:dyDescent="0.3">
      <c r="A251" s="1" t="s">
        <v>849</v>
      </c>
      <c r="B251" s="1">
        <v>47.51</v>
      </c>
      <c r="D251" s="1">
        <v>26.43</v>
      </c>
      <c r="G251" s="1">
        <v>0.1</v>
      </c>
      <c r="I251" s="1">
        <v>0.24</v>
      </c>
      <c r="J251" s="1">
        <v>0.04</v>
      </c>
      <c r="K251" s="1">
        <v>0</v>
      </c>
      <c r="L251" s="1">
        <v>14.85</v>
      </c>
      <c r="M251" s="1">
        <v>0.4</v>
      </c>
      <c r="Q251" s="1">
        <v>89.58</v>
      </c>
      <c r="R251" s="1" t="s">
        <v>452</v>
      </c>
      <c r="S251" s="1" t="s">
        <v>1012</v>
      </c>
      <c r="T251" s="1" t="s">
        <v>850</v>
      </c>
    </row>
    <row r="252" spans="1:20" x14ac:dyDescent="0.3">
      <c r="A252" s="11" t="s">
        <v>178</v>
      </c>
      <c r="B252" s="7">
        <f>AVERAGE(B247:B251)</f>
        <v>47.805999999999997</v>
      </c>
      <c r="C252" s="7"/>
      <c r="D252" s="7">
        <f t="shared" ref="D252:Q252" si="70">AVERAGE(D247:D251)</f>
        <v>26.419999999999998</v>
      </c>
      <c r="E252" s="7"/>
      <c r="F252" s="7"/>
      <c r="G252" s="7">
        <f t="shared" si="70"/>
        <v>9.6000000000000002E-2</v>
      </c>
      <c r="H252" s="7"/>
      <c r="I252" s="7">
        <f t="shared" si="70"/>
        <v>0.28999999999999998</v>
      </c>
      <c r="J252" s="7">
        <f t="shared" si="70"/>
        <v>0</v>
      </c>
      <c r="K252" s="7">
        <f t="shared" si="70"/>
        <v>6.0000000000000001E-3</v>
      </c>
      <c r="L252" s="7">
        <f t="shared" si="70"/>
        <v>14.941999999999998</v>
      </c>
      <c r="M252" s="7">
        <f t="shared" si="70"/>
        <v>0.21200000000000002</v>
      </c>
      <c r="N252" s="7"/>
      <c r="O252" s="7"/>
      <c r="P252" s="7"/>
      <c r="Q252" s="7">
        <f t="shared" si="70"/>
        <v>89.784000000000006</v>
      </c>
      <c r="R252" s="7"/>
    </row>
    <row r="253" spans="1:20" x14ac:dyDescent="0.3">
      <c r="A253" s="14" t="s">
        <v>179</v>
      </c>
      <c r="B253" s="8">
        <f>_xlfn.STDEV.S(B247:B251)</f>
        <v>0.35739334073259033</v>
      </c>
      <c r="C253" s="8"/>
      <c r="D253" s="8">
        <f t="shared" ref="D253:Q253" si="71">_xlfn.STDEV.S(D247:D251)</f>
        <v>0.27037011669191557</v>
      </c>
      <c r="E253" s="8"/>
      <c r="F253" s="8"/>
      <c r="G253" s="8">
        <f t="shared" si="71"/>
        <v>3.9115214431215913E-2</v>
      </c>
      <c r="H253" s="8"/>
      <c r="I253" s="8">
        <f t="shared" si="71"/>
        <v>0.12649110640673517</v>
      </c>
      <c r="J253" s="8">
        <f t="shared" si="71"/>
        <v>2.3452078799117149E-2</v>
      </c>
      <c r="K253" s="8">
        <f t="shared" si="71"/>
        <v>1.3416407864998738E-2</v>
      </c>
      <c r="L253" s="8">
        <f t="shared" si="71"/>
        <v>0.12111977542911841</v>
      </c>
      <c r="M253" s="8">
        <f t="shared" si="71"/>
        <v>0.1239758040909596</v>
      </c>
      <c r="N253" s="8"/>
      <c r="O253" s="8"/>
      <c r="P253" s="8"/>
      <c r="Q253" s="8">
        <f t="shared" si="71"/>
        <v>0.19856988694159999</v>
      </c>
      <c r="R253" s="8"/>
    </row>
    <row r="254" spans="1:20" x14ac:dyDescent="0.3">
      <c r="A254" s="14"/>
      <c r="B254" s="8"/>
      <c r="C254" s="8"/>
      <c r="D254" s="8"/>
      <c r="F254" s="8"/>
      <c r="G254" s="8"/>
      <c r="H254" s="8"/>
      <c r="I254" s="8"/>
      <c r="J254" s="8"/>
      <c r="K254" s="8"/>
      <c r="L254" s="8"/>
      <c r="M254" s="8"/>
      <c r="Q254" s="8"/>
      <c r="R254" s="8"/>
    </row>
    <row r="255" spans="1:20" s="33" customFormat="1" x14ac:dyDescent="0.3">
      <c r="A255" s="33" t="s">
        <v>868</v>
      </c>
      <c r="B255" s="33">
        <v>94</v>
      </c>
      <c r="C255" s="33">
        <v>0.05</v>
      </c>
      <c r="D255" s="33">
        <v>1.39</v>
      </c>
      <c r="F255" s="33">
        <v>0.02</v>
      </c>
      <c r="G255" s="33">
        <v>0.08</v>
      </c>
      <c r="H255" s="33">
        <v>-0.01</v>
      </c>
      <c r="I255" s="33">
        <v>0.22</v>
      </c>
      <c r="J255" s="33">
        <v>0.11</v>
      </c>
      <c r="K255" s="33">
        <v>0.21</v>
      </c>
      <c r="L255" s="33">
        <v>0.09</v>
      </c>
      <c r="M255" s="33">
        <v>0</v>
      </c>
      <c r="N255" s="33">
        <v>0.02</v>
      </c>
      <c r="Q255" s="33">
        <v>96.19</v>
      </c>
      <c r="R255" s="33" t="s">
        <v>869</v>
      </c>
      <c r="S255" s="33" t="s">
        <v>1013</v>
      </c>
      <c r="T255" s="33" t="s">
        <v>870</v>
      </c>
    </row>
    <row r="256" spans="1:20" s="33" customFormat="1" x14ac:dyDescent="0.3">
      <c r="A256" s="33" t="s">
        <v>871</v>
      </c>
      <c r="B256" s="33">
        <v>97.61</v>
      </c>
      <c r="C256" s="33">
        <v>7.0000000000000007E-2</v>
      </c>
      <c r="D256" s="33">
        <v>0.33</v>
      </c>
      <c r="F256" s="33">
        <v>0.02</v>
      </c>
      <c r="G256" s="33">
        <v>0.04</v>
      </c>
      <c r="H256" s="33">
        <v>0</v>
      </c>
      <c r="I256" s="33">
        <v>0.1</v>
      </c>
      <c r="J256" s="33">
        <v>0.02</v>
      </c>
      <c r="K256" s="33">
        <v>0.04</v>
      </c>
      <c r="L256" s="33">
        <v>0.05</v>
      </c>
      <c r="M256" s="33">
        <v>0.01</v>
      </c>
      <c r="N256" s="33">
        <v>0.02</v>
      </c>
      <c r="Q256" s="33">
        <v>98.32</v>
      </c>
      <c r="R256" s="33" t="s">
        <v>869</v>
      </c>
      <c r="S256" s="33" t="s">
        <v>1013</v>
      </c>
      <c r="T256" s="33" t="s">
        <v>872</v>
      </c>
    </row>
    <row r="257" spans="1:20" s="33" customFormat="1" x14ac:dyDescent="0.3">
      <c r="A257" s="33" t="s">
        <v>873</v>
      </c>
      <c r="B257" s="33">
        <v>96.82</v>
      </c>
      <c r="C257" s="33">
        <v>0</v>
      </c>
      <c r="D257" s="33">
        <v>0.92</v>
      </c>
      <c r="F257" s="33">
        <v>0.05</v>
      </c>
      <c r="G257" s="33">
        <v>0.09</v>
      </c>
      <c r="H257" s="33">
        <v>0.01</v>
      </c>
      <c r="I257" s="33">
        <v>0.26</v>
      </c>
      <c r="J257" s="33">
        <v>0.05</v>
      </c>
      <c r="K257" s="33">
        <v>0.18</v>
      </c>
      <c r="L257" s="33">
        <v>0.12</v>
      </c>
      <c r="M257" s="33">
        <v>0.01</v>
      </c>
      <c r="N257" s="33">
        <v>0.01</v>
      </c>
      <c r="Q257" s="33">
        <v>98.51</v>
      </c>
      <c r="R257" s="33" t="s">
        <v>869</v>
      </c>
      <c r="S257" s="33" t="s">
        <v>1013</v>
      </c>
      <c r="T257" s="33" t="s">
        <v>874</v>
      </c>
    </row>
    <row r="258" spans="1:20" s="33" customFormat="1" x14ac:dyDescent="0.3">
      <c r="A258" s="33" t="s">
        <v>875</v>
      </c>
      <c r="B258" s="33">
        <v>98.2</v>
      </c>
      <c r="C258" s="33">
        <v>0.01</v>
      </c>
      <c r="D258" s="33">
        <v>0</v>
      </c>
      <c r="F258" s="33">
        <v>0</v>
      </c>
      <c r="G258" s="33">
        <v>0.02</v>
      </c>
      <c r="H258" s="33">
        <v>-0.05</v>
      </c>
      <c r="I258" s="33">
        <v>0.06</v>
      </c>
      <c r="J258" s="33">
        <v>-0.02</v>
      </c>
      <c r="K258" s="33">
        <v>0.01</v>
      </c>
      <c r="L258" s="33">
        <v>0.06</v>
      </c>
      <c r="M258" s="33">
        <v>0</v>
      </c>
      <c r="N258" s="33">
        <v>0</v>
      </c>
      <c r="Q258" s="33">
        <v>98.37</v>
      </c>
      <c r="R258" s="33" t="s">
        <v>869</v>
      </c>
      <c r="S258" s="33" t="s">
        <v>1013</v>
      </c>
      <c r="T258" s="33" t="s">
        <v>876</v>
      </c>
    </row>
    <row r="259" spans="1:20" s="33" customFormat="1" x14ac:dyDescent="0.3">
      <c r="A259" s="33" t="s">
        <v>877</v>
      </c>
      <c r="B259" s="33">
        <v>98.43</v>
      </c>
      <c r="C259" s="33">
        <v>0</v>
      </c>
      <c r="D259" s="33">
        <v>0</v>
      </c>
      <c r="F259" s="33">
        <v>0.02</v>
      </c>
      <c r="G259" s="33">
        <v>0.01</v>
      </c>
      <c r="H259" s="33">
        <v>0.01</v>
      </c>
      <c r="I259" s="33">
        <v>0.03</v>
      </c>
      <c r="J259" s="33">
        <v>-0.01</v>
      </c>
      <c r="K259" s="33">
        <v>0.01</v>
      </c>
      <c r="L259" s="33">
        <v>0.03</v>
      </c>
      <c r="M259" s="33">
        <v>0</v>
      </c>
      <c r="N259" s="33">
        <v>0</v>
      </c>
      <c r="Q259" s="33">
        <v>98.54</v>
      </c>
      <c r="R259" s="33" t="s">
        <v>869</v>
      </c>
      <c r="S259" s="33" t="s">
        <v>1013</v>
      </c>
      <c r="T259" s="33" t="s">
        <v>878</v>
      </c>
    </row>
    <row r="260" spans="1:20" s="33" customFormat="1" x14ac:dyDescent="0.3">
      <c r="A260" s="34" t="s">
        <v>178</v>
      </c>
      <c r="B260" s="35">
        <f>AVERAGE(B255:B259)</f>
        <v>97.012</v>
      </c>
      <c r="C260" s="35">
        <f>AVERAGE(C255:C259)</f>
        <v>2.6000000000000002E-2</v>
      </c>
      <c r="D260" s="35">
        <f>AVERAGE(D255:D259)</f>
        <v>0.52800000000000002</v>
      </c>
      <c r="F260" s="35">
        <f t="shared" ref="F260:N260" si="72">AVERAGE(F255:F259)</f>
        <v>2.1999999999999999E-2</v>
      </c>
      <c r="G260" s="35">
        <f t="shared" si="72"/>
        <v>4.8000000000000001E-2</v>
      </c>
      <c r="H260" s="35">
        <f t="shared" si="72"/>
        <v>-8.0000000000000002E-3</v>
      </c>
      <c r="I260" s="35">
        <f t="shared" si="72"/>
        <v>0.13400000000000004</v>
      </c>
      <c r="J260" s="35">
        <f t="shared" si="72"/>
        <v>0.03</v>
      </c>
      <c r="K260" s="35">
        <f t="shared" si="72"/>
        <v>0.09</v>
      </c>
      <c r="L260" s="35">
        <f t="shared" si="72"/>
        <v>6.9999999999999993E-2</v>
      </c>
      <c r="M260" s="35">
        <f t="shared" si="72"/>
        <v>4.0000000000000001E-3</v>
      </c>
      <c r="N260" s="35">
        <f t="shared" si="72"/>
        <v>0.01</v>
      </c>
      <c r="O260" s="35"/>
      <c r="P260" s="35"/>
      <c r="Q260" s="35">
        <f t="shared" ref="Q260" si="73">AVERAGE(Q255:Q259)</f>
        <v>97.986000000000004</v>
      </c>
      <c r="R260" s="35"/>
    </row>
    <row r="261" spans="1:20" s="33" customFormat="1" x14ac:dyDescent="0.3">
      <c r="A261" s="36" t="s">
        <v>179</v>
      </c>
      <c r="B261" s="37">
        <f>_xlfn.STDEV.S(B255:B259)</f>
        <v>1.795040389517742</v>
      </c>
      <c r="C261" s="37">
        <f>_xlfn.STDEV.S(C255:C259)</f>
        <v>3.2093613071762429E-2</v>
      </c>
      <c r="D261" s="37">
        <f>_xlfn.STDEV.S(D255:D259)</f>
        <v>0.6110400968839933</v>
      </c>
      <c r="F261" s="37">
        <f t="shared" ref="F261:N261" si="74">_xlfn.STDEV.S(F255:F259)</f>
        <v>1.7888543819998323E-2</v>
      </c>
      <c r="G261" s="37">
        <f t="shared" si="74"/>
        <v>3.5637059362410926E-2</v>
      </c>
      <c r="H261" s="37">
        <f t="shared" si="74"/>
        <v>2.4899799195977467E-2</v>
      </c>
      <c r="I261" s="37">
        <f t="shared" si="74"/>
        <v>0.10089598604503547</v>
      </c>
      <c r="J261" s="37">
        <f t="shared" si="74"/>
        <v>5.2440442408507579E-2</v>
      </c>
      <c r="K261" s="37">
        <f t="shared" si="74"/>
        <v>9.7211110476117898E-2</v>
      </c>
      <c r="L261" s="37">
        <f t="shared" si="74"/>
        <v>3.535533905932739E-2</v>
      </c>
      <c r="M261" s="37">
        <f t="shared" si="74"/>
        <v>5.4772255750516613E-3</v>
      </c>
      <c r="N261" s="37">
        <f t="shared" si="74"/>
        <v>0.01</v>
      </c>
      <c r="O261" s="37"/>
      <c r="P261" s="37"/>
      <c r="Q261" s="37">
        <f t="shared" ref="Q261" si="75">_xlfn.STDEV.S(Q255:Q259)</f>
        <v>1.0082311242964108</v>
      </c>
      <c r="R261" s="37"/>
    </row>
    <row r="262" spans="1:20" s="33" customFormat="1" x14ac:dyDescent="0.3"/>
    <row r="263" spans="1:20" s="33" customFormat="1" x14ac:dyDescent="0.3">
      <c r="A263" s="33" t="s">
        <v>857</v>
      </c>
      <c r="B263" s="33">
        <v>56.57</v>
      </c>
      <c r="C263" s="33">
        <v>0.03</v>
      </c>
      <c r="D263" s="33">
        <v>22.79</v>
      </c>
      <c r="F263" s="33">
        <v>0.08</v>
      </c>
      <c r="G263" s="33">
        <v>0.47</v>
      </c>
      <c r="H263" s="33">
        <v>-0.02</v>
      </c>
      <c r="I263" s="33">
        <v>0.37</v>
      </c>
      <c r="J263" s="33">
        <v>0.03</v>
      </c>
      <c r="K263" s="33">
        <v>0.23</v>
      </c>
      <c r="L263" s="33">
        <v>0.24</v>
      </c>
      <c r="M263" s="33">
        <v>0.05</v>
      </c>
      <c r="N263" s="33">
        <v>0.17</v>
      </c>
      <c r="Q263" s="33">
        <v>81.03</v>
      </c>
      <c r="R263" s="33" t="s">
        <v>858</v>
      </c>
      <c r="S263" s="33" t="s">
        <v>1013</v>
      </c>
      <c r="T263" s="33" t="s">
        <v>859</v>
      </c>
    </row>
    <row r="264" spans="1:20" s="33" customFormat="1" x14ac:dyDescent="0.3">
      <c r="A264" s="33" t="s">
        <v>860</v>
      </c>
      <c r="B264" s="33">
        <v>43.21</v>
      </c>
      <c r="C264" s="33">
        <v>0</v>
      </c>
      <c r="D264" s="33">
        <v>35.549999999999997</v>
      </c>
      <c r="F264" s="33">
        <v>0.06</v>
      </c>
      <c r="G264" s="33">
        <v>0.36</v>
      </c>
      <c r="H264" s="33">
        <v>0.02</v>
      </c>
      <c r="I264" s="33">
        <v>0.16</v>
      </c>
      <c r="J264" s="33">
        <v>0.03</v>
      </c>
      <c r="K264" s="33">
        <v>0.02</v>
      </c>
      <c r="L264" s="33">
        <v>0.17</v>
      </c>
      <c r="M264" s="33">
        <v>0.04</v>
      </c>
      <c r="N264" s="33">
        <v>0.19</v>
      </c>
      <c r="Q264" s="33">
        <v>79.819999999999993</v>
      </c>
      <c r="R264" s="33" t="s">
        <v>858</v>
      </c>
      <c r="S264" s="33" t="s">
        <v>1013</v>
      </c>
      <c r="T264" s="33" t="s">
        <v>861</v>
      </c>
    </row>
    <row r="265" spans="1:20" s="33" customFormat="1" x14ac:dyDescent="0.3">
      <c r="A265" s="33" t="s">
        <v>862</v>
      </c>
      <c r="B265" s="33">
        <v>47.19</v>
      </c>
      <c r="C265" s="33">
        <v>-0.02</v>
      </c>
      <c r="D265" s="33">
        <v>30.79</v>
      </c>
      <c r="F265" s="33">
        <v>0.06</v>
      </c>
      <c r="G265" s="33">
        <v>0.31</v>
      </c>
      <c r="H265" s="33">
        <v>-0.01</v>
      </c>
      <c r="I265" s="33">
        <v>0.17</v>
      </c>
      <c r="J265" s="33">
        <v>-0.01</v>
      </c>
      <c r="K265" s="33">
        <v>0.05</v>
      </c>
      <c r="L265" s="33">
        <v>0.24</v>
      </c>
      <c r="M265" s="33">
        <v>0.03</v>
      </c>
      <c r="N265" s="33">
        <v>0.15</v>
      </c>
      <c r="Q265" s="33">
        <v>78.98</v>
      </c>
      <c r="R265" s="33" t="s">
        <v>858</v>
      </c>
      <c r="S265" s="33" t="s">
        <v>1013</v>
      </c>
      <c r="T265" s="33" t="s">
        <v>863</v>
      </c>
    </row>
    <row r="266" spans="1:20" s="33" customFormat="1" x14ac:dyDescent="0.3">
      <c r="A266" s="33" t="s">
        <v>864</v>
      </c>
      <c r="B266" s="33">
        <v>51.05</v>
      </c>
      <c r="C266" s="33">
        <v>-0.03</v>
      </c>
      <c r="D266" s="33">
        <v>23.72</v>
      </c>
      <c r="F266" s="33">
        <v>0.02</v>
      </c>
      <c r="G266" s="33">
        <v>0.25</v>
      </c>
      <c r="H266" s="33">
        <v>0</v>
      </c>
      <c r="I266" s="33">
        <v>0.12</v>
      </c>
      <c r="J266" s="33">
        <v>0.01</v>
      </c>
      <c r="K266" s="33">
        <v>0.05</v>
      </c>
      <c r="L266" s="33">
        <v>0.16</v>
      </c>
      <c r="M266" s="33">
        <v>0.02</v>
      </c>
      <c r="N266" s="33">
        <v>0.16</v>
      </c>
      <c r="Q266" s="33">
        <v>75.56</v>
      </c>
      <c r="R266" s="33" t="s">
        <v>858</v>
      </c>
      <c r="S266" s="33" t="s">
        <v>1013</v>
      </c>
      <c r="T266" s="33" t="s">
        <v>865</v>
      </c>
    </row>
    <row r="267" spans="1:20" s="33" customFormat="1" x14ac:dyDescent="0.3">
      <c r="A267" s="33" t="s">
        <v>866</v>
      </c>
      <c r="B267" s="33">
        <v>45.76</v>
      </c>
      <c r="C267" s="33">
        <v>0.02</v>
      </c>
      <c r="D267" s="33">
        <v>30.57</v>
      </c>
      <c r="F267" s="33">
        <v>7.0000000000000007E-2</v>
      </c>
      <c r="G267" s="33">
        <v>0.45</v>
      </c>
      <c r="H267" s="33">
        <v>-0.01</v>
      </c>
      <c r="I267" s="33">
        <v>0.27</v>
      </c>
      <c r="J267" s="33">
        <v>0.02</v>
      </c>
      <c r="K267" s="33">
        <v>0.05</v>
      </c>
      <c r="L267" s="33">
        <v>0.19</v>
      </c>
      <c r="M267" s="33">
        <v>0.06</v>
      </c>
      <c r="N267" s="33">
        <v>0.33</v>
      </c>
      <c r="Q267" s="33">
        <v>77.819999999999993</v>
      </c>
      <c r="R267" s="33" t="s">
        <v>858</v>
      </c>
      <c r="S267" s="33" t="s">
        <v>1013</v>
      </c>
      <c r="T267" s="33" t="s">
        <v>867</v>
      </c>
    </row>
    <row r="268" spans="1:20" s="33" customFormat="1" x14ac:dyDescent="0.3">
      <c r="A268" s="34" t="s">
        <v>178</v>
      </c>
      <c r="B268" s="35">
        <f>AVERAGE(B263:B267)</f>
        <v>48.755999999999993</v>
      </c>
      <c r="C268" s="35">
        <f>AVERAGE(C263:C267)</f>
        <v>0</v>
      </c>
      <c r="D268" s="35">
        <f>AVERAGE(D263:D267)</f>
        <v>28.683999999999997</v>
      </c>
      <c r="F268" s="35">
        <f t="shared" ref="F268:N268" si="76">AVERAGE(F263:F267)</f>
        <v>5.800000000000001E-2</v>
      </c>
      <c r="G268" s="35">
        <f t="shared" si="76"/>
        <v>0.36799999999999999</v>
      </c>
      <c r="H268" s="35">
        <f t="shared" si="76"/>
        <v>-4.0000000000000001E-3</v>
      </c>
      <c r="I268" s="35">
        <f t="shared" si="76"/>
        <v>0.21800000000000003</v>
      </c>
      <c r="J268" s="35">
        <f t="shared" si="76"/>
        <v>1.6E-2</v>
      </c>
      <c r="K268" s="35">
        <f t="shared" si="76"/>
        <v>7.9999999999999988E-2</v>
      </c>
      <c r="L268" s="35">
        <f t="shared" si="76"/>
        <v>0.2</v>
      </c>
      <c r="M268" s="35">
        <f t="shared" si="76"/>
        <v>3.9999999999999994E-2</v>
      </c>
      <c r="N268" s="35">
        <f t="shared" si="76"/>
        <v>0.2</v>
      </c>
      <c r="O268" s="35"/>
      <c r="P268" s="35"/>
      <c r="Q268" s="35">
        <f t="shared" ref="Q268" si="77">AVERAGE(Q263:Q267)</f>
        <v>78.641999999999996</v>
      </c>
      <c r="R268" s="35"/>
    </row>
    <row r="269" spans="1:20" s="33" customFormat="1" x14ac:dyDescent="0.3">
      <c r="A269" s="36" t="s">
        <v>179</v>
      </c>
      <c r="B269" s="37">
        <f>_xlfn.STDEV.S(B263:B267)</f>
        <v>5.2083471466483493</v>
      </c>
      <c r="C269" s="37">
        <f>_xlfn.STDEV.S(C263:C267)</f>
        <v>2.5495097567963924E-2</v>
      </c>
      <c r="D269" s="37">
        <f>_xlfn.STDEV.S(D263:D267)</f>
        <v>5.3505775389204722</v>
      </c>
      <c r="F269" s="37">
        <f t="shared" ref="F269:N269" si="78">_xlfn.STDEV.S(F263:F267)</f>
        <v>2.2803508501982733E-2</v>
      </c>
      <c r="G269" s="37">
        <f t="shared" si="78"/>
        <v>9.2843955107481529E-2</v>
      </c>
      <c r="H269" s="37">
        <f t="shared" si="78"/>
        <v>1.5165750888103102E-2</v>
      </c>
      <c r="I269" s="37">
        <f t="shared" si="78"/>
        <v>0.10134100848126584</v>
      </c>
      <c r="J269" s="37">
        <f t="shared" si="78"/>
        <v>1.6733200530681513E-2</v>
      </c>
      <c r="K269" s="37">
        <f t="shared" si="78"/>
        <v>8.4852813742385721E-2</v>
      </c>
      <c r="L269" s="37">
        <f t="shared" si="78"/>
        <v>3.8078865529319543E-2</v>
      </c>
      <c r="M269" s="37">
        <f t="shared" si="78"/>
        <v>1.5811388300841916E-2</v>
      </c>
      <c r="N269" s="37">
        <f t="shared" si="78"/>
        <v>7.4161984870956613E-2</v>
      </c>
      <c r="O269" s="37"/>
      <c r="P269" s="37"/>
      <c r="Q269" s="37">
        <f t="shared" ref="Q269" si="79">_xlfn.STDEV.S(Q263:Q267)</f>
        <v>2.0843991940125091</v>
      </c>
      <c r="R269" s="37"/>
    </row>
    <row r="270" spans="1:20" s="14" customFormat="1" x14ac:dyDescent="0.3">
      <c r="B270" s="8"/>
      <c r="C270" s="8"/>
      <c r="D270" s="8"/>
      <c r="E270" s="8"/>
      <c r="F270" s="8"/>
      <c r="G270" s="8"/>
      <c r="H270" s="8"/>
      <c r="I270" s="8"/>
      <c r="L270" s="8"/>
      <c r="M270" s="8"/>
      <c r="N270" s="8"/>
      <c r="O270" s="8"/>
      <c r="P270" s="8"/>
      <c r="Q270" s="8"/>
    </row>
    <row r="271" spans="1:20" x14ac:dyDescent="0.3">
      <c r="A271" s="1" t="s">
        <v>83</v>
      </c>
      <c r="B271" s="1">
        <v>34.54</v>
      </c>
      <c r="C271" s="1">
        <v>2.25</v>
      </c>
      <c r="D271" s="1">
        <v>11.25</v>
      </c>
      <c r="F271" s="1">
        <v>3.43</v>
      </c>
      <c r="G271" s="1">
        <v>0.04</v>
      </c>
      <c r="H271" s="1">
        <v>1</v>
      </c>
      <c r="I271" s="1">
        <v>34.65</v>
      </c>
      <c r="L271" s="1">
        <v>0.52</v>
      </c>
      <c r="M271" s="1">
        <v>8.36</v>
      </c>
      <c r="N271" s="1">
        <v>1.17</v>
      </c>
      <c r="O271" s="1">
        <v>0.03</v>
      </c>
      <c r="P271" s="1">
        <v>1.1499999999999999</v>
      </c>
      <c r="Q271" s="1">
        <v>98.4</v>
      </c>
      <c r="R271" s="1" t="s">
        <v>955</v>
      </c>
      <c r="S271" s="1" t="s">
        <v>991</v>
      </c>
      <c r="T271" s="1" t="s">
        <v>84</v>
      </c>
    </row>
    <row r="272" spans="1:20" x14ac:dyDescent="0.3">
      <c r="A272" s="1" t="s">
        <v>85</v>
      </c>
      <c r="B272" s="1">
        <v>34.340000000000003</v>
      </c>
      <c r="C272" s="1">
        <v>2.11</v>
      </c>
      <c r="D272" s="1">
        <v>11.42</v>
      </c>
      <c r="F272" s="1">
        <v>3.01</v>
      </c>
      <c r="G272" s="1">
        <v>0.04</v>
      </c>
      <c r="H272" s="1">
        <v>0.97</v>
      </c>
      <c r="I272" s="1">
        <v>34.270000000000003</v>
      </c>
      <c r="L272" s="1">
        <v>0.4</v>
      </c>
      <c r="M272" s="1">
        <v>8.02</v>
      </c>
      <c r="N272" s="1">
        <v>1.01</v>
      </c>
      <c r="O272" s="1">
        <v>0.02</v>
      </c>
      <c r="P272" s="1">
        <v>1.21</v>
      </c>
      <c r="Q272" s="1">
        <v>96.83</v>
      </c>
      <c r="R272" s="1" t="s">
        <v>955</v>
      </c>
      <c r="S272" s="1" t="s">
        <v>991</v>
      </c>
      <c r="T272" s="1" t="s">
        <v>86</v>
      </c>
    </row>
    <row r="273" spans="1:20" x14ac:dyDescent="0.3">
      <c r="A273" s="1" t="s">
        <v>87</v>
      </c>
      <c r="B273" s="1">
        <v>34.15</v>
      </c>
      <c r="C273" s="1">
        <v>2.1</v>
      </c>
      <c r="D273" s="1">
        <v>11.46</v>
      </c>
      <c r="F273" s="1">
        <v>3.44</v>
      </c>
      <c r="G273" s="1">
        <v>0.05</v>
      </c>
      <c r="H273" s="1">
        <v>0.95</v>
      </c>
      <c r="I273" s="1">
        <v>32.46</v>
      </c>
      <c r="L273" s="1">
        <v>0.37</v>
      </c>
      <c r="M273" s="1">
        <v>8.3699999999999992</v>
      </c>
      <c r="N273" s="1">
        <v>1.06</v>
      </c>
      <c r="O273" s="1">
        <v>0.05</v>
      </c>
      <c r="P273" s="1">
        <v>3</v>
      </c>
      <c r="Q273" s="1">
        <v>97.46</v>
      </c>
      <c r="R273" s="1" t="s">
        <v>955</v>
      </c>
      <c r="S273" s="1" t="s">
        <v>991</v>
      </c>
      <c r="T273" s="1" t="s">
        <v>88</v>
      </c>
    </row>
    <row r="274" spans="1:20" x14ac:dyDescent="0.3">
      <c r="A274" s="1" t="s">
        <v>93</v>
      </c>
      <c r="B274" s="1">
        <v>33.43</v>
      </c>
      <c r="C274" s="1">
        <v>2.09</v>
      </c>
      <c r="D274" s="1">
        <v>12.12</v>
      </c>
      <c r="F274" s="1">
        <v>3.52</v>
      </c>
      <c r="G274" s="1">
        <v>0.05</v>
      </c>
      <c r="H274" s="1">
        <v>0.85</v>
      </c>
      <c r="I274" s="1">
        <v>33.36</v>
      </c>
      <c r="L274" s="1">
        <v>0.4</v>
      </c>
      <c r="M274" s="1">
        <v>6.9</v>
      </c>
      <c r="N274" s="1">
        <v>1.08</v>
      </c>
      <c r="O274" s="1">
        <v>0.02</v>
      </c>
      <c r="P274" s="1">
        <v>2.98</v>
      </c>
      <c r="Q274" s="1">
        <v>96.81</v>
      </c>
      <c r="R274" s="1" t="s">
        <v>955</v>
      </c>
      <c r="S274" s="1" t="s">
        <v>991</v>
      </c>
      <c r="T274" s="1" t="s">
        <v>94</v>
      </c>
    </row>
    <row r="275" spans="1:20" x14ac:dyDescent="0.3">
      <c r="A275" s="1" t="s">
        <v>83</v>
      </c>
      <c r="B275" s="1">
        <v>34.270000000000003</v>
      </c>
      <c r="C275" s="1">
        <v>2.16</v>
      </c>
      <c r="D275" s="1">
        <v>11.19</v>
      </c>
      <c r="F275" s="1">
        <v>3.42</v>
      </c>
      <c r="G275" s="1">
        <v>0.04</v>
      </c>
      <c r="H275" s="1">
        <v>0.96</v>
      </c>
      <c r="I275" s="1">
        <v>34.26</v>
      </c>
      <c r="L275" s="1">
        <v>0.53</v>
      </c>
      <c r="M275" s="1">
        <v>8.3699999999999992</v>
      </c>
      <c r="N275" s="1">
        <v>1.25</v>
      </c>
      <c r="O275" s="1">
        <v>0.03</v>
      </c>
      <c r="Q275" s="1">
        <v>96.49</v>
      </c>
      <c r="R275" s="1" t="s">
        <v>955</v>
      </c>
      <c r="S275" s="1" t="s">
        <v>991</v>
      </c>
      <c r="T275" s="1" t="s">
        <v>157</v>
      </c>
    </row>
    <row r="276" spans="1:20" x14ac:dyDescent="0.3">
      <c r="A276" s="1" t="s">
        <v>85</v>
      </c>
      <c r="B276" s="1">
        <v>34.159999999999997</v>
      </c>
      <c r="C276" s="1">
        <v>2.13</v>
      </c>
      <c r="D276" s="1">
        <v>11.14</v>
      </c>
      <c r="F276" s="1">
        <v>3.02</v>
      </c>
      <c r="G276" s="1">
        <v>0.03</v>
      </c>
      <c r="H276" s="1">
        <v>1</v>
      </c>
      <c r="I276" s="1">
        <v>34.229999999999997</v>
      </c>
      <c r="L276" s="1">
        <v>0.4</v>
      </c>
      <c r="M276" s="1">
        <v>8.07</v>
      </c>
      <c r="N276" s="1">
        <v>1.06</v>
      </c>
      <c r="O276" s="1">
        <v>0.03</v>
      </c>
      <c r="Q276" s="1">
        <v>95.28</v>
      </c>
      <c r="R276" s="1" t="s">
        <v>955</v>
      </c>
      <c r="S276" s="1" t="s">
        <v>991</v>
      </c>
      <c r="T276" s="1" t="s">
        <v>158</v>
      </c>
    </row>
    <row r="277" spans="1:20" x14ac:dyDescent="0.3">
      <c r="A277" s="1" t="s">
        <v>161</v>
      </c>
      <c r="B277" s="1">
        <v>34.159999999999997</v>
      </c>
      <c r="C277" s="1">
        <v>2.2200000000000002</v>
      </c>
      <c r="D277" s="1">
        <v>11.23</v>
      </c>
      <c r="F277" s="1">
        <v>3.39</v>
      </c>
      <c r="G277" s="1">
        <v>0.06</v>
      </c>
      <c r="H277" s="1">
        <v>0.91</v>
      </c>
      <c r="I277" s="1">
        <v>34.07</v>
      </c>
      <c r="L277" s="1">
        <v>0.41</v>
      </c>
      <c r="M277" s="1">
        <v>8.14</v>
      </c>
      <c r="N277" s="1">
        <v>1.17</v>
      </c>
      <c r="O277" s="1">
        <v>0.03</v>
      </c>
      <c r="Q277" s="1">
        <v>95.79</v>
      </c>
      <c r="R277" s="1" t="s">
        <v>955</v>
      </c>
      <c r="S277" s="1" t="s">
        <v>991</v>
      </c>
      <c r="T277" s="1" t="s">
        <v>162</v>
      </c>
    </row>
    <row r="278" spans="1:20" x14ac:dyDescent="0.3">
      <c r="A278" s="1" t="s">
        <v>163</v>
      </c>
      <c r="B278" s="1">
        <v>33.25</v>
      </c>
      <c r="C278" s="1">
        <v>2.0499999999999998</v>
      </c>
      <c r="D278" s="1">
        <v>10.84</v>
      </c>
      <c r="F278" s="1">
        <v>3.21</v>
      </c>
      <c r="G278" s="1">
        <v>0.04</v>
      </c>
      <c r="H278" s="1">
        <v>1.06</v>
      </c>
      <c r="I278" s="1">
        <v>34.020000000000003</v>
      </c>
      <c r="L278" s="1">
        <v>0.47</v>
      </c>
      <c r="M278" s="1">
        <v>7.97</v>
      </c>
      <c r="N278" s="1">
        <v>1.3</v>
      </c>
      <c r="O278" s="1">
        <v>0.03</v>
      </c>
      <c r="Q278" s="1">
        <v>94.23</v>
      </c>
      <c r="R278" s="1" t="s">
        <v>955</v>
      </c>
      <c r="S278" s="1" t="s">
        <v>991</v>
      </c>
      <c r="T278" s="1" t="s">
        <v>164</v>
      </c>
    </row>
    <row r="279" spans="1:20" x14ac:dyDescent="0.3">
      <c r="A279" s="1" t="s">
        <v>165</v>
      </c>
      <c r="B279" s="1">
        <v>34.29</v>
      </c>
      <c r="C279" s="1">
        <v>2.29</v>
      </c>
      <c r="D279" s="1">
        <v>11.38</v>
      </c>
      <c r="F279" s="1">
        <v>3.46</v>
      </c>
      <c r="G279" s="1">
        <v>0.05</v>
      </c>
      <c r="H279" s="1">
        <v>1.02</v>
      </c>
      <c r="I279" s="1">
        <v>34.21</v>
      </c>
      <c r="L279" s="1">
        <v>0.46</v>
      </c>
      <c r="M279" s="1">
        <v>8.18</v>
      </c>
      <c r="N279" s="1">
        <v>1.24</v>
      </c>
      <c r="O279" s="1">
        <v>0.02</v>
      </c>
      <c r="Q279" s="1">
        <v>96.59</v>
      </c>
      <c r="R279" s="1" t="s">
        <v>955</v>
      </c>
      <c r="S279" s="1" t="s">
        <v>991</v>
      </c>
      <c r="T279" s="1" t="s">
        <v>166</v>
      </c>
    </row>
    <row r="280" spans="1:20" x14ac:dyDescent="0.3">
      <c r="A280" s="1" t="s">
        <v>167</v>
      </c>
      <c r="B280" s="1">
        <v>37.619999999999997</v>
      </c>
      <c r="C280" s="1">
        <v>2.11</v>
      </c>
      <c r="D280" s="1">
        <v>12.4</v>
      </c>
      <c r="F280" s="1">
        <v>3.64</v>
      </c>
      <c r="G280" s="1">
        <v>0.06</v>
      </c>
      <c r="H280" s="1">
        <v>0.81</v>
      </c>
      <c r="I280" s="1">
        <v>29.17</v>
      </c>
      <c r="L280" s="1">
        <v>1.04</v>
      </c>
      <c r="M280" s="1">
        <v>7.19</v>
      </c>
      <c r="N280" s="1">
        <v>1.1299999999999999</v>
      </c>
      <c r="O280" s="1">
        <v>0.02</v>
      </c>
      <c r="Q280" s="1">
        <v>95.18</v>
      </c>
      <c r="R280" s="1" t="s">
        <v>955</v>
      </c>
      <c r="S280" s="1" t="s">
        <v>991</v>
      </c>
      <c r="T280" s="1" t="s">
        <v>168</v>
      </c>
    </row>
    <row r="281" spans="1:20" x14ac:dyDescent="0.3">
      <c r="A281" s="11" t="s">
        <v>178</v>
      </c>
      <c r="B281" s="7">
        <f>AVERAGE(B271:B280)</f>
        <v>34.421000000000006</v>
      </c>
      <c r="C281" s="7">
        <f>AVERAGE(C271:C280)</f>
        <v>2.1509999999999998</v>
      </c>
      <c r="D281" s="7">
        <f>AVERAGE(D271:D280)</f>
        <v>11.443000000000001</v>
      </c>
      <c r="E281" s="7"/>
      <c r="F281" s="7">
        <f>AVERAGE(F271:F280)</f>
        <v>3.3540000000000001</v>
      </c>
      <c r="G281" s="7">
        <f>AVERAGE(G271:G280)</f>
        <v>4.5999999999999999E-2</v>
      </c>
      <c r="H281" s="7">
        <f>AVERAGE(H271:H280)</f>
        <v>0.95300000000000007</v>
      </c>
      <c r="I281" s="7">
        <f>AVERAGE(I271:I280)</f>
        <v>33.47</v>
      </c>
      <c r="L281" s="7">
        <f t="shared" ref="L281:Q281" si="80">AVERAGE(L271:L280)</f>
        <v>0.5</v>
      </c>
      <c r="M281" s="7">
        <f t="shared" si="80"/>
        <v>7.956999999999999</v>
      </c>
      <c r="N281" s="7">
        <f t="shared" si="80"/>
        <v>1.1470000000000002</v>
      </c>
      <c r="O281" s="7">
        <f t="shared" si="80"/>
        <v>2.8000000000000004E-2</v>
      </c>
      <c r="P281" s="7">
        <f t="shared" si="80"/>
        <v>2.085</v>
      </c>
      <c r="Q281" s="7">
        <f t="shared" si="80"/>
        <v>96.305999999999997</v>
      </c>
    </row>
    <row r="282" spans="1:20" s="14" customFormat="1" x14ac:dyDescent="0.3">
      <c r="A282" s="14" t="s">
        <v>179</v>
      </c>
      <c r="B282" s="8">
        <f>_xlfn.STDEV.S(B271:B281)</f>
        <v>1.1338999073992373</v>
      </c>
      <c r="C282" s="8">
        <f>_xlfn.STDEV.S(C271:C281)</f>
        <v>7.368174807915466E-2</v>
      </c>
      <c r="D282" s="8">
        <f>_xlfn.STDEV.S(D271:D281)</f>
        <v>0.44508538506673073</v>
      </c>
      <c r="E282" s="8"/>
      <c r="F282" s="8">
        <f>_xlfn.STDEV.S(F271:F281)</f>
        <v>0.19749430371532245</v>
      </c>
      <c r="G282" s="8">
        <f>_xlfn.STDEV.S(G271:G281)</f>
        <v>9.1651513899116827E-3</v>
      </c>
      <c r="H282" s="8">
        <f>_xlfn.STDEV.S(H271:H281)</f>
        <v>7.3218850031941909E-2</v>
      </c>
      <c r="I282" s="8">
        <f>_xlfn.STDEV.S(I271:I281)</f>
        <v>1.548108523327741</v>
      </c>
      <c r="L282" s="8">
        <f t="shared" ref="L282:Q282" si="81">_xlfn.STDEV.S(L271:L281)</f>
        <v>0.18718974330876145</v>
      </c>
      <c r="M282" s="8">
        <f t="shared" si="81"/>
        <v>0.48054240187521402</v>
      </c>
      <c r="N282" s="8">
        <f t="shared" si="81"/>
        <v>9.0779953734290916E-2</v>
      </c>
      <c r="O282" s="8">
        <f t="shared" si="81"/>
        <v>8.7177978870813192E-3</v>
      </c>
      <c r="P282" s="8">
        <f t="shared" si="81"/>
        <v>0.90527620094642913</v>
      </c>
      <c r="Q282" s="8">
        <f t="shared" si="81"/>
        <v>1.1513574596970293</v>
      </c>
      <c r="R282" s="1"/>
      <c r="S282" s="1"/>
    </row>
    <row r="283" spans="1:20" s="14" customFormat="1" x14ac:dyDescent="0.3">
      <c r="B283" s="8"/>
      <c r="C283" s="8"/>
      <c r="D283" s="8"/>
      <c r="E283" s="8"/>
      <c r="F283" s="8"/>
      <c r="G283" s="8"/>
      <c r="H283" s="8"/>
      <c r="I283" s="8"/>
      <c r="L283" s="8"/>
      <c r="M283" s="8"/>
      <c r="N283" s="8"/>
      <c r="O283" s="8"/>
      <c r="P283" s="8"/>
      <c r="Q283" s="8"/>
      <c r="R283" s="1"/>
      <c r="S283" s="1"/>
    </row>
    <row r="284" spans="1:20" x14ac:dyDescent="0.3">
      <c r="A284" s="1" t="s">
        <v>75</v>
      </c>
      <c r="B284" s="1">
        <v>52.39</v>
      </c>
      <c r="C284" s="1">
        <v>0.16</v>
      </c>
      <c r="D284" s="1">
        <v>0.98</v>
      </c>
      <c r="F284" s="1">
        <v>0.06</v>
      </c>
      <c r="G284" s="1">
        <v>0.26</v>
      </c>
      <c r="H284" s="1">
        <v>0.19</v>
      </c>
      <c r="I284" s="1">
        <v>29.77</v>
      </c>
      <c r="L284" s="1">
        <v>13.34</v>
      </c>
      <c r="M284" s="1">
        <v>0.01</v>
      </c>
      <c r="N284" s="1">
        <v>0.14000000000000001</v>
      </c>
      <c r="O284" s="1">
        <v>0.01</v>
      </c>
      <c r="P284" s="1">
        <v>1.82</v>
      </c>
      <c r="Q284" s="1">
        <v>99.13</v>
      </c>
      <c r="R284" s="1" t="s">
        <v>968</v>
      </c>
      <c r="S284" s="1" t="s">
        <v>991</v>
      </c>
      <c r="T284" s="1" t="s">
        <v>76</v>
      </c>
    </row>
    <row r="285" spans="1:20" x14ac:dyDescent="0.3">
      <c r="A285" s="1" t="s">
        <v>77</v>
      </c>
      <c r="B285" s="1">
        <v>53.16</v>
      </c>
      <c r="C285" s="1">
        <v>1.1299999999999999</v>
      </c>
      <c r="D285" s="1">
        <v>1.64</v>
      </c>
      <c r="F285" s="1">
        <v>0.19</v>
      </c>
      <c r="G285" s="1">
        <v>0.2</v>
      </c>
      <c r="H285" s="1">
        <v>0.33</v>
      </c>
      <c r="I285" s="1">
        <v>28.51</v>
      </c>
      <c r="L285" s="1">
        <v>13.62</v>
      </c>
      <c r="M285" s="1">
        <v>0.01</v>
      </c>
      <c r="N285" s="1">
        <v>0.14000000000000001</v>
      </c>
      <c r="O285" s="1">
        <v>0.01</v>
      </c>
      <c r="P285" s="1">
        <v>1.86</v>
      </c>
      <c r="Q285" s="1">
        <v>100.8</v>
      </c>
      <c r="R285" s="1" t="s">
        <v>968</v>
      </c>
      <c r="S285" s="1" t="s">
        <v>991</v>
      </c>
      <c r="T285" s="1" t="s">
        <v>78</v>
      </c>
    </row>
    <row r="286" spans="1:20" x14ac:dyDescent="0.3">
      <c r="A286" s="1" t="s">
        <v>79</v>
      </c>
      <c r="B286" s="6">
        <v>52.31</v>
      </c>
      <c r="C286" s="6">
        <v>0.15</v>
      </c>
      <c r="D286" s="6">
        <v>0.59</v>
      </c>
      <c r="E286" s="6"/>
      <c r="F286" s="6">
        <v>0.15</v>
      </c>
      <c r="G286" s="6">
        <v>0.87</v>
      </c>
      <c r="H286" s="6">
        <v>0.34</v>
      </c>
      <c r="I286" s="6">
        <v>28.31</v>
      </c>
      <c r="J286" s="6"/>
      <c r="L286" s="6">
        <v>13.09</v>
      </c>
      <c r="M286" s="6">
        <v>0</v>
      </c>
      <c r="N286" s="6">
        <v>0.11</v>
      </c>
      <c r="O286" s="6">
        <v>0</v>
      </c>
      <c r="P286" s="6"/>
      <c r="Q286" s="1">
        <v>95.91</v>
      </c>
      <c r="R286" s="1" t="s">
        <v>968</v>
      </c>
      <c r="S286" s="1" t="s">
        <v>991</v>
      </c>
      <c r="T286" s="1" t="s">
        <v>155</v>
      </c>
    </row>
    <row r="287" spans="1:20" x14ac:dyDescent="0.3">
      <c r="A287" s="1" t="s">
        <v>81</v>
      </c>
      <c r="B287" s="1">
        <v>52.44</v>
      </c>
      <c r="C287" s="1">
        <v>0.23</v>
      </c>
      <c r="D287" s="1">
        <v>1.02</v>
      </c>
      <c r="F287" s="1">
        <v>0.04</v>
      </c>
      <c r="G287" s="1">
        <v>0.26</v>
      </c>
      <c r="H287" s="1">
        <v>0.11</v>
      </c>
      <c r="I287" s="1">
        <v>30.42</v>
      </c>
      <c r="L287" s="1">
        <v>13.51</v>
      </c>
      <c r="M287" s="1">
        <v>0.01</v>
      </c>
      <c r="N287" s="1">
        <v>0.12</v>
      </c>
      <c r="O287" s="1">
        <v>0</v>
      </c>
      <c r="Q287" s="1">
        <v>98.16</v>
      </c>
      <c r="R287" s="1" t="s">
        <v>968</v>
      </c>
      <c r="S287" s="1" t="s">
        <v>991</v>
      </c>
      <c r="T287" s="1" t="s">
        <v>156</v>
      </c>
    </row>
    <row r="288" spans="1:20" x14ac:dyDescent="0.3">
      <c r="A288" s="11" t="s">
        <v>178</v>
      </c>
      <c r="B288" s="7">
        <f>AVERAGE(B284:B287)</f>
        <v>52.575000000000003</v>
      </c>
      <c r="C288" s="7">
        <f t="shared" ref="C288:Q288" si="82">AVERAGE(C284:C287)</f>
        <v>0.41749999999999993</v>
      </c>
      <c r="D288" s="7">
        <f t="shared" si="82"/>
        <v>1.0575000000000001</v>
      </c>
      <c r="E288" s="7"/>
      <c r="F288" s="7">
        <f t="shared" si="82"/>
        <v>0.11</v>
      </c>
      <c r="G288" s="7">
        <f t="shared" si="82"/>
        <v>0.39750000000000002</v>
      </c>
      <c r="H288" s="7">
        <f t="shared" si="82"/>
        <v>0.24250000000000002</v>
      </c>
      <c r="I288" s="7">
        <f t="shared" si="82"/>
        <v>29.252500000000001</v>
      </c>
      <c r="J288" s="7"/>
      <c r="K288" s="7"/>
      <c r="L288" s="7">
        <f t="shared" si="82"/>
        <v>13.389999999999999</v>
      </c>
      <c r="M288" s="7">
        <f t="shared" si="82"/>
        <v>7.4999999999999997E-3</v>
      </c>
      <c r="N288" s="7">
        <f t="shared" si="82"/>
        <v>0.1275</v>
      </c>
      <c r="O288" s="7">
        <f t="shared" si="82"/>
        <v>5.0000000000000001E-3</v>
      </c>
      <c r="P288" s="7">
        <f t="shared" si="82"/>
        <v>1.84</v>
      </c>
      <c r="Q288" s="7">
        <f t="shared" si="82"/>
        <v>98.5</v>
      </c>
    </row>
    <row r="289" spans="1:20" x14ac:dyDescent="0.3">
      <c r="A289" s="14" t="s">
        <v>179</v>
      </c>
      <c r="B289" s="6">
        <f>_xlfn.STDEV.S(B284:B287)</f>
        <v>0.39365805804868909</v>
      </c>
      <c r="C289" s="6">
        <f t="shared" ref="C289:Q289" si="83">_xlfn.STDEV.S(C284:C287)</f>
        <v>0.47633146722284331</v>
      </c>
      <c r="D289" s="6">
        <f t="shared" si="83"/>
        <v>0.4340794858087621</v>
      </c>
      <c r="E289" s="6"/>
      <c r="F289" s="6">
        <f t="shared" si="83"/>
        <v>7.1647284200682254E-2</v>
      </c>
      <c r="G289" s="6">
        <f t="shared" si="83"/>
        <v>0.31626729201736936</v>
      </c>
      <c r="H289" s="6">
        <f t="shared" si="83"/>
        <v>0.11176612486199326</v>
      </c>
      <c r="I289" s="6">
        <f t="shared" si="83"/>
        <v>1.0116776495834372</v>
      </c>
      <c r="J289" s="6"/>
      <c r="K289" s="6"/>
      <c r="L289" s="6">
        <f t="shared" si="83"/>
        <v>0.23079572497484993</v>
      </c>
      <c r="M289" s="6">
        <f t="shared" si="83"/>
        <v>5.000000000000001E-3</v>
      </c>
      <c r="N289" s="6">
        <f t="shared" si="83"/>
        <v>1.5000000000000098E-2</v>
      </c>
      <c r="O289" s="6">
        <f t="shared" si="83"/>
        <v>5.773502691896258E-3</v>
      </c>
      <c r="P289" s="6">
        <f t="shared" ref="P289" si="84">_xlfn.STDEV.S(P284:P287)</f>
        <v>2.8284271247461926E-2</v>
      </c>
      <c r="Q289" s="6">
        <f t="shared" si="83"/>
        <v>2.0421067552897427</v>
      </c>
    </row>
    <row r="291" spans="1:20" x14ac:dyDescent="0.3">
      <c r="A291" s="1" t="s">
        <v>89</v>
      </c>
      <c r="B291" s="1">
        <v>51.73</v>
      </c>
      <c r="C291" s="1">
        <v>0.18</v>
      </c>
      <c r="D291" s="1">
        <v>0.73</v>
      </c>
      <c r="F291" s="1">
        <v>0.57999999999999996</v>
      </c>
      <c r="G291" s="1">
        <v>4.9400000000000004</v>
      </c>
      <c r="H291" s="1">
        <v>0.51</v>
      </c>
      <c r="I291" s="1">
        <v>28.82</v>
      </c>
      <c r="L291" s="1">
        <v>10.56</v>
      </c>
      <c r="M291" s="1">
        <v>0.01</v>
      </c>
      <c r="N291" s="1">
        <v>0.12</v>
      </c>
      <c r="O291" s="1">
        <v>0.01</v>
      </c>
      <c r="Q291" s="1">
        <v>98.19</v>
      </c>
      <c r="R291" s="1" t="s">
        <v>970</v>
      </c>
      <c r="S291" s="1" t="s">
        <v>991</v>
      </c>
      <c r="T291" s="1" t="s">
        <v>159</v>
      </c>
    </row>
    <row r="292" spans="1:20" x14ac:dyDescent="0.3">
      <c r="A292" s="1" t="s">
        <v>91</v>
      </c>
      <c r="B292" s="1">
        <v>50.67</v>
      </c>
      <c r="C292" s="1">
        <v>0.12</v>
      </c>
      <c r="D292" s="1">
        <v>0.55000000000000004</v>
      </c>
      <c r="F292" s="1">
        <v>1.17</v>
      </c>
      <c r="G292" s="1">
        <v>11.2</v>
      </c>
      <c r="H292" s="1">
        <v>1.0900000000000001</v>
      </c>
      <c r="I292" s="1">
        <v>26.49</v>
      </c>
      <c r="L292" s="1">
        <v>6.86</v>
      </c>
      <c r="M292" s="1">
        <v>0</v>
      </c>
      <c r="N292" s="1">
        <v>0.08</v>
      </c>
      <c r="O292" s="1">
        <v>0.01</v>
      </c>
      <c r="Q292" s="1">
        <v>98.25</v>
      </c>
      <c r="R292" s="1" t="s">
        <v>970</v>
      </c>
      <c r="S292" s="1" t="s">
        <v>991</v>
      </c>
      <c r="T292" s="1" t="s">
        <v>160</v>
      </c>
    </row>
    <row r="293" spans="1:20" x14ac:dyDescent="0.3">
      <c r="A293" s="11" t="s">
        <v>178</v>
      </c>
      <c r="B293" s="7">
        <f>AVERAGE(B291:B292)</f>
        <v>51.2</v>
      </c>
      <c r="C293" s="7">
        <f t="shared" ref="C293:Q293" si="85">AVERAGE(C291:C292)</f>
        <v>0.15</v>
      </c>
      <c r="D293" s="7">
        <f t="shared" si="85"/>
        <v>0.64</v>
      </c>
      <c r="E293" s="7"/>
      <c r="F293" s="7">
        <f t="shared" si="85"/>
        <v>0.875</v>
      </c>
      <c r="G293" s="7">
        <f t="shared" si="85"/>
        <v>8.07</v>
      </c>
      <c r="H293" s="7">
        <f t="shared" si="85"/>
        <v>0.8</v>
      </c>
      <c r="I293" s="7">
        <f t="shared" si="85"/>
        <v>27.655000000000001</v>
      </c>
      <c r="J293" s="7"/>
      <c r="K293" s="7"/>
      <c r="L293" s="7">
        <f t="shared" si="85"/>
        <v>8.7100000000000009</v>
      </c>
      <c r="M293" s="7">
        <f t="shared" si="85"/>
        <v>5.0000000000000001E-3</v>
      </c>
      <c r="N293" s="7">
        <f t="shared" si="85"/>
        <v>0.1</v>
      </c>
      <c r="O293" s="7">
        <f t="shared" si="85"/>
        <v>0.01</v>
      </c>
      <c r="P293" s="7"/>
      <c r="Q293" s="7">
        <f t="shared" si="85"/>
        <v>98.22</v>
      </c>
    </row>
    <row r="294" spans="1:20" x14ac:dyDescent="0.3">
      <c r="A294" s="14" t="s">
        <v>179</v>
      </c>
      <c r="B294" s="6">
        <f>_xlfn.STDEV.S(B291:B292)</f>
        <v>0.74953318805773694</v>
      </c>
      <c r="C294" s="6">
        <f t="shared" ref="C294:Q294" si="86">_xlfn.STDEV.S(C291:C292)</f>
        <v>4.2426406871192805E-2</v>
      </c>
      <c r="D294" s="6">
        <f t="shared" si="86"/>
        <v>0.12727922061357808</v>
      </c>
      <c r="E294" s="6"/>
      <c r="F294" s="6">
        <f t="shared" si="86"/>
        <v>0.41719300090006284</v>
      </c>
      <c r="G294" s="6">
        <f t="shared" si="86"/>
        <v>4.426488450227783</v>
      </c>
      <c r="H294" s="6">
        <f t="shared" si="86"/>
        <v>0.41012193308819744</v>
      </c>
      <c r="I294" s="6">
        <f t="shared" si="86"/>
        <v>1.6475588001646571</v>
      </c>
      <c r="J294" s="6"/>
      <c r="K294" s="6"/>
      <c r="L294" s="6">
        <f t="shared" si="86"/>
        <v>2.6162950903902202</v>
      </c>
      <c r="M294" s="6">
        <f t="shared" si="86"/>
        <v>7.0710678118654753E-3</v>
      </c>
      <c r="N294" s="6">
        <f t="shared" si="86"/>
        <v>2.8284271247461815E-2</v>
      </c>
      <c r="O294" s="6">
        <f t="shared" si="86"/>
        <v>0</v>
      </c>
      <c r="P294" s="6"/>
      <c r="Q294" s="6">
        <f t="shared" si="86"/>
        <v>4.2426406871194457E-2</v>
      </c>
    </row>
    <row r="296" spans="1:20" s="33" customFormat="1" x14ac:dyDescent="0.3">
      <c r="A296" s="33" t="s">
        <v>609</v>
      </c>
      <c r="B296" s="33">
        <v>67.260000000000005</v>
      </c>
      <c r="D296" s="33">
        <v>19.329999999999998</v>
      </c>
      <c r="G296" s="33">
        <v>0.04</v>
      </c>
      <c r="I296" s="33">
        <v>0.34</v>
      </c>
      <c r="J296" s="33">
        <v>0.04</v>
      </c>
      <c r="K296" s="33">
        <v>0.01</v>
      </c>
      <c r="L296" s="33">
        <v>11.51</v>
      </c>
      <c r="M296" s="33">
        <v>0.26</v>
      </c>
      <c r="Q296" s="33">
        <v>98.79</v>
      </c>
      <c r="R296" s="33" t="s">
        <v>448</v>
      </c>
      <c r="S296" s="33" t="s">
        <v>993</v>
      </c>
      <c r="T296" s="33" t="s">
        <v>610</v>
      </c>
    </row>
    <row r="297" spans="1:20" s="33" customFormat="1" x14ac:dyDescent="0.3"/>
    <row r="298" spans="1:20" s="33" customFormat="1" x14ac:dyDescent="0.3">
      <c r="A298" s="33" t="s">
        <v>829</v>
      </c>
      <c r="B298" s="33">
        <v>44.72</v>
      </c>
      <c r="D298" s="33">
        <v>32</v>
      </c>
      <c r="G298" s="33">
        <v>0.01</v>
      </c>
      <c r="I298" s="33">
        <v>0.8</v>
      </c>
      <c r="J298" s="33">
        <v>0.01</v>
      </c>
      <c r="K298" s="33">
        <v>-0.01</v>
      </c>
      <c r="L298" s="33">
        <v>16.399999999999999</v>
      </c>
      <c r="M298" s="33">
        <v>5.37</v>
      </c>
      <c r="Q298" s="33">
        <v>99.31</v>
      </c>
      <c r="R298" s="33" t="s">
        <v>886</v>
      </c>
      <c r="S298" s="33" t="s">
        <v>993</v>
      </c>
      <c r="T298" s="33" t="s">
        <v>830</v>
      </c>
    </row>
    <row r="299" spans="1:20" s="33" customFormat="1" x14ac:dyDescent="0.3">
      <c r="A299" s="33" t="s">
        <v>827</v>
      </c>
      <c r="B299" s="33">
        <v>43.35</v>
      </c>
      <c r="D299" s="33">
        <v>32.299999999999997</v>
      </c>
      <c r="G299" s="33">
        <v>0.02</v>
      </c>
      <c r="I299" s="33">
        <v>0.28000000000000003</v>
      </c>
      <c r="J299" s="33">
        <v>0.01</v>
      </c>
      <c r="K299" s="33">
        <v>0.03</v>
      </c>
      <c r="L299" s="33">
        <v>15.72</v>
      </c>
      <c r="M299" s="33">
        <v>6.11</v>
      </c>
      <c r="Q299" s="33">
        <v>97.82</v>
      </c>
      <c r="R299" s="33" t="s">
        <v>886</v>
      </c>
      <c r="S299" s="33" t="s">
        <v>993</v>
      </c>
      <c r="T299" s="33" t="s">
        <v>828</v>
      </c>
    </row>
    <row r="300" spans="1:20" s="33" customFormat="1" x14ac:dyDescent="0.3">
      <c r="A300" s="33" t="s">
        <v>839</v>
      </c>
      <c r="B300" s="33">
        <v>45.52</v>
      </c>
      <c r="D300" s="33">
        <v>31.43</v>
      </c>
      <c r="G300" s="33">
        <v>0.01</v>
      </c>
      <c r="I300" s="33">
        <v>1.33</v>
      </c>
      <c r="J300" s="33">
        <v>0.02</v>
      </c>
      <c r="K300" s="33">
        <v>0.01</v>
      </c>
      <c r="L300" s="33">
        <v>16.09</v>
      </c>
      <c r="M300" s="33">
        <v>4.8499999999999996</v>
      </c>
      <c r="Q300" s="33">
        <v>99.25</v>
      </c>
      <c r="R300" s="33" t="s">
        <v>886</v>
      </c>
      <c r="S300" s="33" t="s">
        <v>993</v>
      </c>
      <c r="T300" s="33" t="s">
        <v>840</v>
      </c>
    </row>
    <row r="301" spans="1:20" s="33" customFormat="1" x14ac:dyDescent="0.3">
      <c r="A301" s="33" t="s">
        <v>833</v>
      </c>
      <c r="B301" s="33">
        <v>45</v>
      </c>
      <c r="D301" s="33">
        <v>33.53</v>
      </c>
      <c r="G301" s="33">
        <v>0.01</v>
      </c>
      <c r="I301" s="33">
        <v>0.57999999999999996</v>
      </c>
      <c r="J301" s="33">
        <v>0.01</v>
      </c>
      <c r="K301" s="33">
        <v>-0.01</v>
      </c>
      <c r="L301" s="33">
        <v>16.13</v>
      </c>
      <c r="M301" s="33">
        <v>5.58</v>
      </c>
      <c r="Q301" s="33">
        <v>100.83</v>
      </c>
      <c r="R301" s="33" t="s">
        <v>886</v>
      </c>
      <c r="S301" s="33" t="s">
        <v>993</v>
      </c>
      <c r="T301" s="33" t="s">
        <v>834</v>
      </c>
    </row>
    <row r="302" spans="1:20" s="33" customFormat="1" x14ac:dyDescent="0.3">
      <c r="A302" s="33" t="s">
        <v>831</v>
      </c>
      <c r="B302" s="33">
        <v>44.83</v>
      </c>
      <c r="D302" s="33">
        <v>33.54</v>
      </c>
      <c r="G302" s="33">
        <v>0.01</v>
      </c>
      <c r="I302" s="33">
        <v>0.5</v>
      </c>
      <c r="J302" s="33">
        <v>0.01</v>
      </c>
      <c r="K302" s="33">
        <v>0.02</v>
      </c>
      <c r="L302" s="33">
        <v>16.2</v>
      </c>
      <c r="M302" s="33">
        <v>5.81</v>
      </c>
      <c r="Q302" s="33">
        <v>100.91</v>
      </c>
      <c r="R302" s="33" t="s">
        <v>886</v>
      </c>
      <c r="S302" s="33" t="s">
        <v>993</v>
      </c>
      <c r="T302" s="33" t="s">
        <v>832</v>
      </c>
    </row>
    <row r="303" spans="1:20" s="33" customFormat="1" x14ac:dyDescent="0.3">
      <c r="A303" s="33" t="s">
        <v>837</v>
      </c>
      <c r="B303" s="33">
        <v>45.43</v>
      </c>
      <c r="D303" s="33">
        <v>35.159999999999997</v>
      </c>
      <c r="G303" s="33">
        <v>0.04</v>
      </c>
      <c r="I303" s="33">
        <v>0.28000000000000003</v>
      </c>
      <c r="J303" s="33">
        <v>0.04</v>
      </c>
      <c r="K303" s="33">
        <v>-0.01</v>
      </c>
      <c r="L303" s="33">
        <v>16.649999999999999</v>
      </c>
      <c r="M303" s="33">
        <v>6.81</v>
      </c>
      <c r="Q303" s="33">
        <v>104.4</v>
      </c>
      <c r="R303" s="33" t="s">
        <v>886</v>
      </c>
      <c r="S303" s="33" t="s">
        <v>993</v>
      </c>
      <c r="T303" s="33" t="s">
        <v>838</v>
      </c>
    </row>
    <row r="304" spans="1:20" s="33" customFormat="1" x14ac:dyDescent="0.3">
      <c r="A304" s="33" t="s">
        <v>841</v>
      </c>
      <c r="B304" s="33">
        <v>46.3</v>
      </c>
      <c r="D304" s="33">
        <v>33.01</v>
      </c>
      <c r="G304" s="33">
        <v>0.03</v>
      </c>
      <c r="I304" s="33">
        <v>1.49</v>
      </c>
      <c r="J304" s="33">
        <v>0</v>
      </c>
      <c r="K304" s="33">
        <v>0.01</v>
      </c>
      <c r="L304" s="33">
        <v>16.32</v>
      </c>
      <c r="M304" s="33">
        <v>4.92</v>
      </c>
      <c r="Q304" s="33">
        <v>102.09</v>
      </c>
      <c r="R304" s="33" t="s">
        <v>886</v>
      </c>
      <c r="S304" s="33" t="s">
        <v>993</v>
      </c>
      <c r="T304" s="33" t="s">
        <v>842</v>
      </c>
    </row>
    <row r="305" spans="1:20" s="33" customFormat="1" x14ac:dyDescent="0.3">
      <c r="A305" s="33" t="s">
        <v>835</v>
      </c>
      <c r="B305" s="33">
        <v>45.13</v>
      </c>
      <c r="D305" s="33">
        <v>33.56</v>
      </c>
      <c r="G305" s="33">
        <v>0.02</v>
      </c>
      <c r="I305" s="33">
        <v>0.74</v>
      </c>
      <c r="J305" s="33">
        <v>0.03</v>
      </c>
      <c r="K305" s="33">
        <v>0</v>
      </c>
      <c r="L305" s="33">
        <v>16.36</v>
      </c>
      <c r="M305" s="33">
        <v>5.67</v>
      </c>
      <c r="Q305" s="33">
        <v>101.51</v>
      </c>
      <c r="R305" s="33" t="s">
        <v>886</v>
      </c>
      <c r="S305" s="33" t="s">
        <v>993</v>
      </c>
      <c r="T305" s="33" t="s">
        <v>836</v>
      </c>
    </row>
    <row r="306" spans="1:20" s="33" customFormat="1" x14ac:dyDescent="0.3">
      <c r="A306" s="34" t="s">
        <v>178</v>
      </c>
      <c r="B306" s="35">
        <f>AVERAGE(B298:B305)</f>
        <v>45.035000000000004</v>
      </c>
      <c r="C306" s="35"/>
      <c r="D306" s="35">
        <f t="shared" ref="D306:Q306" si="87">AVERAGE(D298:D305)</f>
        <v>33.066249999999997</v>
      </c>
      <c r="E306" s="35"/>
      <c r="F306" s="35"/>
      <c r="G306" s="35">
        <f t="shared" si="87"/>
        <v>1.8749999999999999E-2</v>
      </c>
      <c r="H306" s="35"/>
      <c r="I306" s="35">
        <f t="shared" si="87"/>
        <v>0.75000000000000011</v>
      </c>
      <c r="J306" s="35">
        <f t="shared" si="87"/>
        <v>1.6250000000000001E-2</v>
      </c>
      <c r="K306" s="35">
        <f t="shared" si="87"/>
        <v>4.9999999999999992E-3</v>
      </c>
      <c r="L306" s="35">
        <f t="shared" si="87"/>
        <v>16.233750000000001</v>
      </c>
      <c r="M306" s="35">
        <f t="shared" si="87"/>
        <v>5.64</v>
      </c>
      <c r="N306" s="35"/>
      <c r="O306" s="35"/>
      <c r="P306" s="35"/>
      <c r="Q306" s="35">
        <f t="shared" si="87"/>
        <v>100.765</v>
      </c>
      <c r="R306" s="35"/>
    </row>
    <row r="307" spans="1:20" s="33" customFormat="1" x14ac:dyDescent="0.3">
      <c r="A307" s="36" t="s">
        <v>179</v>
      </c>
      <c r="B307" s="37">
        <f>_xlfn.STDEV.S(B298:B305)</f>
        <v>0.8436485388731827</v>
      </c>
      <c r="C307" s="37"/>
      <c r="D307" s="37">
        <f t="shared" ref="D307:Q307" si="88">_xlfn.STDEV.S(D298:D305)</f>
        <v>1.1632213583714097</v>
      </c>
      <c r="E307" s="37"/>
      <c r="F307" s="37"/>
      <c r="G307" s="37">
        <f t="shared" si="88"/>
        <v>1.1259916264596034E-2</v>
      </c>
      <c r="H307" s="37"/>
      <c r="I307" s="37">
        <f t="shared" si="88"/>
        <v>0.45036493139294392</v>
      </c>
      <c r="J307" s="37">
        <f t="shared" si="88"/>
        <v>1.3024701806293192E-2</v>
      </c>
      <c r="K307" s="37">
        <f t="shared" si="88"/>
        <v>1.5118578920369091E-2</v>
      </c>
      <c r="L307" s="37">
        <f t="shared" si="88"/>
        <v>0.27276036054697161</v>
      </c>
      <c r="M307" s="37">
        <f t="shared" si="88"/>
        <v>0.63680003589375822</v>
      </c>
      <c r="N307" s="37"/>
      <c r="O307" s="37"/>
      <c r="P307" s="37"/>
      <c r="Q307" s="37">
        <f t="shared" si="88"/>
        <v>2.0225302399293277</v>
      </c>
      <c r="R307" s="37"/>
    </row>
    <row r="308" spans="1:20" s="33" customFormat="1" x14ac:dyDescent="0.3">
      <c r="A308" s="36"/>
      <c r="B308" s="37"/>
      <c r="C308" s="37"/>
      <c r="D308" s="37"/>
      <c r="F308" s="37"/>
      <c r="G308" s="37"/>
      <c r="H308" s="37"/>
      <c r="I308" s="37"/>
      <c r="J308" s="37"/>
      <c r="K308" s="37"/>
      <c r="L308" s="37"/>
      <c r="M308" s="37"/>
      <c r="Q308" s="37"/>
      <c r="R308" s="37"/>
    </row>
    <row r="309" spans="1:20" s="33" customFormat="1" x14ac:dyDescent="0.3">
      <c r="A309" s="33" t="s">
        <v>845</v>
      </c>
      <c r="B309" s="33">
        <v>37.97</v>
      </c>
      <c r="D309" s="33">
        <v>31.62</v>
      </c>
      <c r="G309" s="33">
        <v>0.01</v>
      </c>
      <c r="I309" s="33">
        <v>0.68</v>
      </c>
      <c r="J309" s="33">
        <v>0.02</v>
      </c>
      <c r="K309" s="33">
        <v>-0.01</v>
      </c>
      <c r="L309" s="33">
        <v>25.34</v>
      </c>
      <c r="M309" s="33">
        <v>0.03</v>
      </c>
      <c r="Q309" s="33">
        <v>95.66</v>
      </c>
      <c r="R309" s="33" t="s">
        <v>584</v>
      </c>
      <c r="S309" s="33" t="s">
        <v>993</v>
      </c>
      <c r="T309" s="33" t="s">
        <v>846</v>
      </c>
    </row>
    <row r="311" spans="1:20" x14ac:dyDescent="0.3">
      <c r="A311" s="1" t="s">
        <v>245</v>
      </c>
      <c r="B311" s="1">
        <v>52.47</v>
      </c>
      <c r="C311" s="1">
        <v>0.71</v>
      </c>
      <c r="D311" s="1">
        <v>0.84</v>
      </c>
      <c r="F311" s="1">
        <v>0.16</v>
      </c>
      <c r="G311" s="1">
        <v>2.2000000000000002</v>
      </c>
      <c r="H311" s="1">
        <v>0.53</v>
      </c>
      <c r="I311" s="1">
        <v>27.7</v>
      </c>
      <c r="L311" s="1">
        <v>12.07</v>
      </c>
      <c r="M311" s="1">
        <v>0.05</v>
      </c>
      <c r="N311" s="1">
        <v>0.14000000000000001</v>
      </c>
      <c r="O311" s="1">
        <v>0</v>
      </c>
      <c r="P311" s="1">
        <v>1.83</v>
      </c>
      <c r="Q311" s="1">
        <v>98.69</v>
      </c>
      <c r="R311" s="1" t="s">
        <v>953</v>
      </c>
      <c r="S311" s="1" t="s">
        <v>995</v>
      </c>
      <c r="T311" s="1" t="s">
        <v>246</v>
      </c>
    </row>
    <row r="312" spans="1:20" x14ac:dyDescent="0.3">
      <c r="A312" s="1" t="s">
        <v>247</v>
      </c>
      <c r="B312" s="1">
        <v>52.54</v>
      </c>
      <c r="C312" s="1">
        <v>0.46</v>
      </c>
      <c r="D312" s="1">
        <v>1.48</v>
      </c>
      <c r="F312" s="1">
        <v>0.11</v>
      </c>
      <c r="G312" s="1">
        <v>1.58</v>
      </c>
      <c r="H312" s="1">
        <v>0.4</v>
      </c>
      <c r="I312" s="1">
        <v>27.86</v>
      </c>
      <c r="L312" s="1">
        <v>12.51</v>
      </c>
      <c r="M312" s="1">
        <v>7.0000000000000007E-2</v>
      </c>
      <c r="N312" s="1">
        <v>0.11</v>
      </c>
      <c r="O312" s="1">
        <v>0</v>
      </c>
      <c r="P312" s="1">
        <v>1.85</v>
      </c>
      <c r="Q312" s="1">
        <v>98.97</v>
      </c>
      <c r="R312" s="1" t="s">
        <v>953</v>
      </c>
      <c r="S312" s="1" t="s">
        <v>995</v>
      </c>
      <c r="T312" s="1" t="s">
        <v>248</v>
      </c>
    </row>
    <row r="313" spans="1:20" x14ac:dyDescent="0.3">
      <c r="A313" s="1" t="s">
        <v>273</v>
      </c>
      <c r="B313" s="1">
        <v>52.71</v>
      </c>
      <c r="C313" s="1">
        <v>0.85</v>
      </c>
      <c r="D313" s="1">
        <v>1.0900000000000001</v>
      </c>
      <c r="F313" s="1">
        <v>0.04</v>
      </c>
      <c r="G313" s="1">
        <v>0.88</v>
      </c>
      <c r="H313" s="1">
        <v>0.28000000000000003</v>
      </c>
      <c r="I313" s="1">
        <v>29.08</v>
      </c>
      <c r="L313" s="1">
        <v>12.87</v>
      </c>
      <c r="M313" s="1">
        <v>0.04</v>
      </c>
      <c r="N313" s="1">
        <v>0.12</v>
      </c>
      <c r="O313" s="1">
        <v>0</v>
      </c>
      <c r="P313" s="1">
        <v>1.85</v>
      </c>
      <c r="Q313" s="1">
        <v>99.81</v>
      </c>
      <c r="R313" s="1" t="s">
        <v>953</v>
      </c>
      <c r="S313" s="1" t="s">
        <v>995</v>
      </c>
      <c r="T313" s="1" t="s">
        <v>274</v>
      </c>
    </row>
    <row r="314" spans="1:20" x14ac:dyDescent="0.3">
      <c r="A314" s="1" t="s">
        <v>279</v>
      </c>
      <c r="B314" s="1">
        <v>51.92</v>
      </c>
      <c r="C314" s="1">
        <v>0.23</v>
      </c>
      <c r="D314" s="1">
        <v>1.19</v>
      </c>
      <c r="F314" s="1">
        <v>0.1</v>
      </c>
      <c r="G314" s="1">
        <v>1.92</v>
      </c>
      <c r="H314" s="1">
        <v>0.4</v>
      </c>
      <c r="I314" s="1">
        <v>29.21</v>
      </c>
      <c r="L314" s="1">
        <v>11.94</v>
      </c>
      <c r="M314" s="1">
        <v>0.04</v>
      </c>
      <c r="N314" s="1">
        <v>0.11</v>
      </c>
      <c r="O314" s="1">
        <v>0.01</v>
      </c>
      <c r="P314" s="1">
        <v>1.83</v>
      </c>
      <c r="Q314" s="1">
        <v>98.89</v>
      </c>
      <c r="R314" s="1" t="s">
        <v>953</v>
      </c>
      <c r="S314" s="1" t="s">
        <v>995</v>
      </c>
      <c r="T314" s="1" t="s">
        <v>280</v>
      </c>
    </row>
    <row r="315" spans="1:20" x14ac:dyDescent="0.3">
      <c r="A315" s="11" t="s">
        <v>178</v>
      </c>
      <c r="B315" s="7">
        <f>AVERAGE(B311:B314)</f>
        <v>52.41</v>
      </c>
      <c r="C315" s="7">
        <f>AVERAGE(C311:C314)</f>
        <v>0.5625</v>
      </c>
      <c r="D315" s="7">
        <f>AVERAGE(D311:D314)</f>
        <v>1.1499999999999999</v>
      </c>
      <c r="E315" s="7"/>
      <c r="F315" s="7">
        <f>AVERAGE(F311:F314)</f>
        <v>0.10250000000000001</v>
      </c>
      <c r="G315" s="7">
        <f>AVERAGE(G311:G314)</f>
        <v>1.645</v>
      </c>
      <c r="H315" s="7">
        <f>AVERAGE(H311:H314)</f>
        <v>0.40249999999999997</v>
      </c>
      <c r="I315" s="7">
        <f>AVERAGE(I311:I314)</f>
        <v>28.462499999999999</v>
      </c>
      <c r="L315" s="7">
        <f t="shared" ref="L315:Q315" si="89">AVERAGE(L311:L314)</f>
        <v>12.347499999999998</v>
      </c>
      <c r="M315" s="7">
        <f t="shared" si="89"/>
        <v>0.05</v>
      </c>
      <c r="N315" s="7">
        <f t="shared" si="89"/>
        <v>0.12</v>
      </c>
      <c r="O315" s="7">
        <f t="shared" si="89"/>
        <v>2.5000000000000001E-3</v>
      </c>
      <c r="P315" s="7">
        <f t="shared" si="89"/>
        <v>1.84</v>
      </c>
      <c r="Q315" s="7">
        <f t="shared" si="89"/>
        <v>99.09</v>
      </c>
    </row>
    <row r="316" spans="1:20" s="14" customFormat="1" x14ac:dyDescent="0.3">
      <c r="A316" s="14" t="s">
        <v>179</v>
      </c>
      <c r="B316" s="8">
        <f>_xlfn.STDEV.S(B311:B314)</f>
        <v>0.34185767018843699</v>
      </c>
      <c r="C316" s="8">
        <f>_xlfn.STDEV.S(C311:C314)</f>
        <v>0.27415020213987312</v>
      </c>
      <c r="D316" s="8">
        <f>_xlfn.STDEV.S(D311:D314)</f>
        <v>0.2647010892812251</v>
      </c>
      <c r="E316" s="8"/>
      <c r="F316" s="8">
        <f>_xlfn.STDEV.S(F311:F314)</f>
        <v>4.9244289008980487E-2</v>
      </c>
      <c r="G316" s="8">
        <f>_xlfn.STDEV.S(G311:G314)</f>
        <v>0.56953197159305013</v>
      </c>
      <c r="H316" s="8">
        <f>_xlfn.STDEV.S(H311:H314)</f>
        <v>0.10210288928331114</v>
      </c>
      <c r="I316" s="8">
        <f>_xlfn.STDEV.S(I311:I314)</f>
        <v>0.79256440327164179</v>
      </c>
      <c r="L316" s="8">
        <f t="shared" ref="L316:Q316" si="90">_xlfn.STDEV.S(L311:L314)</f>
        <v>0.42523522902036209</v>
      </c>
      <c r="M316" s="8">
        <f t="shared" si="90"/>
        <v>1.4142135623730949E-2</v>
      </c>
      <c r="N316" s="8">
        <f t="shared" si="90"/>
        <v>1.4142135623730989E-2</v>
      </c>
      <c r="O316" s="8">
        <f t="shared" si="90"/>
        <v>5.0000000000000001E-3</v>
      </c>
      <c r="P316" s="8">
        <f t="shared" si="90"/>
        <v>1.1547005383792526E-2</v>
      </c>
      <c r="Q316" s="8">
        <f t="shared" si="90"/>
        <v>0.49423341314268543</v>
      </c>
      <c r="R316" s="1"/>
      <c r="S316" s="1"/>
      <c r="T316" s="1"/>
    </row>
    <row r="317" spans="1:20" s="14" customFormat="1" x14ac:dyDescent="0.3">
      <c r="B317" s="8"/>
      <c r="C317" s="8"/>
      <c r="D317" s="8"/>
      <c r="E317" s="8"/>
      <c r="F317" s="8"/>
      <c r="G317" s="8"/>
      <c r="H317" s="8"/>
      <c r="I317" s="8"/>
      <c r="L317" s="8"/>
      <c r="M317" s="8"/>
      <c r="N317" s="8"/>
      <c r="O317" s="8"/>
      <c r="P317" s="8"/>
      <c r="Q317" s="8"/>
      <c r="R317" s="1"/>
      <c r="S317" s="1"/>
      <c r="T317" s="1"/>
    </row>
    <row r="318" spans="1:20" x14ac:dyDescent="0.3">
      <c r="A318" s="1" t="s">
        <v>283</v>
      </c>
      <c r="B318" s="1">
        <v>34.630000000000003</v>
      </c>
      <c r="C318" s="1">
        <v>7.56</v>
      </c>
      <c r="D318" s="1">
        <v>14.94</v>
      </c>
      <c r="F318" s="1">
        <v>13.17</v>
      </c>
      <c r="G318" s="1">
        <v>0.02</v>
      </c>
      <c r="H318" s="1">
        <v>0.13</v>
      </c>
      <c r="I318" s="1">
        <v>13.02</v>
      </c>
      <c r="L318" s="1">
        <v>0.99</v>
      </c>
      <c r="M318" s="1">
        <v>7.73</v>
      </c>
      <c r="N318" s="1">
        <v>0.33</v>
      </c>
      <c r="O318" s="1">
        <v>7.0000000000000007E-2</v>
      </c>
      <c r="Q318" s="1">
        <v>92.6</v>
      </c>
      <c r="R318" s="1" t="s">
        <v>948</v>
      </c>
      <c r="S318" s="1" t="s">
        <v>995</v>
      </c>
      <c r="T318" s="1" t="s">
        <v>284</v>
      </c>
    </row>
    <row r="319" spans="1:20" x14ac:dyDescent="0.3">
      <c r="A319" s="1" t="s">
        <v>285</v>
      </c>
      <c r="B319" s="1">
        <v>34.950000000000003</v>
      </c>
      <c r="C319" s="1">
        <v>7.25</v>
      </c>
      <c r="D319" s="1">
        <v>14.51</v>
      </c>
      <c r="F319" s="1">
        <v>12.92</v>
      </c>
      <c r="G319" s="1">
        <v>0.05</v>
      </c>
      <c r="H319" s="1">
        <v>0.16</v>
      </c>
      <c r="I319" s="1">
        <v>14.16</v>
      </c>
      <c r="L319" s="1">
        <v>0.97</v>
      </c>
      <c r="M319" s="1">
        <v>7.95</v>
      </c>
      <c r="N319" s="1">
        <v>0.33</v>
      </c>
      <c r="O319" s="1">
        <v>0.03</v>
      </c>
      <c r="Q319" s="1">
        <v>93.28</v>
      </c>
      <c r="R319" s="1" t="s">
        <v>948</v>
      </c>
      <c r="S319" s="1" t="s">
        <v>995</v>
      </c>
      <c r="T319" s="1" t="s">
        <v>286</v>
      </c>
    </row>
    <row r="320" spans="1:20" x14ac:dyDescent="0.3">
      <c r="A320" s="1" t="s">
        <v>287</v>
      </c>
      <c r="B320" s="1">
        <v>35.03</v>
      </c>
      <c r="C320" s="1">
        <v>6.51</v>
      </c>
      <c r="D320" s="1">
        <v>14.3</v>
      </c>
      <c r="F320" s="1">
        <v>11.77</v>
      </c>
      <c r="G320" s="1">
        <v>0.03</v>
      </c>
      <c r="H320" s="1">
        <v>0.23</v>
      </c>
      <c r="I320" s="1">
        <v>17.329999999999998</v>
      </c>
      <c r="L320" s="1">
        <v>0.84</v>
      </c>
      <c r="M320" s="1">
        <v>8.1999999999999993</v>
      </c>
      <c r="N320" s="1">
        <v>0.28999999999999998</v>
      </c>
      <c r="O320" s="1">
        <v>0.03</v>
      </c>
      <c r="Q320" s="1">
        <v>94.57</v>
      </c>
      <c r="R320" s="1" t="s">
        <v>948</v>
      </c>
      <c r="S320" s="1" t="s">
        <v>995</v>
      </c>
      <c r="T320" s="1" t="s">
        <v>288</v>
      </c>
    </row>
    <row r="321" spans="1:20" x14ac:dyDescent="0.3">
      <c r="A321" s="1" t="s">
        <v>289</v>
      </c>
      <c r="B321" s="1">
        <v>35.29</v>
      </c>
      <c r="C321" s="1">
        <v>7.35</v>
      </c>
      <c r="D321" s="1">
        <v>14.91</v>
      </c>
      <c r="F321" s="1">
        <v>13.45</v>
      </c>
      <c r="G321" s="1">
        <v>0.01</v>
      </c>
      <c r="H321" s="1">
        <v>0.11</v>
      </c>
      <c r="I321" s="1">
        <v>13.5</v>
      </c>
      <c r="L321" s="1">
        <v>0.94</v>
      </c>
      <c r="M321" s="1">
        <v>7.98</v>
      </c>
      <c r="N321" s="1">
        <v>0.36</v>
      </c>
      <c r="O321" s="1">
        <v>0.04</v>
      </c>
      <c r="Q321" s="1">
        <v>93.94</v>
      </c>
      <c r="R321" s="1" t="s">
        <v>948</v>
      </c>
      <c r="S321" s="1" t="s">
        <v>995</v>
      </c>
      <c r="T321" s="1" t="s">
        <v>290</v>
      </c>
    </row>
    <row r="322" spans="1:20" x14ac:dyDescent="0.3">
      <c r="A322" s="1" t="s">
        <v>291</v>
      </c>
      <c r="B322" s="1">
        <v>35.29</v>
      </c>
      <c r="C322" s="1">
        <v>6.72</v>
      </c>
      <c r="D322" s="1">
        <v>14.25</v>
      </c>
      <c r="F322" s="1">
        <v>12.95</v>
      </c>
      <c r="G322" s="1">
        <v>0.14000000000000001</v>
      </c>
      <c r="H322" s="1">
        <v>0.15</v>
      </c>
      <c r="I322" s="1">
        <v>13.63</v>
      </c>
      <c r="L322" s="1">
        <v>0.75</v>
      </c>
      <c r="M322" s="1">
        <v>6.58</v>
      </c>
      <c r="N322" s="1">
        <v>0.34</v>
      </c>
      <c r="O322" s="1">
        <v>0.05</v>
      </c>
      <c r="Q322" s="1">
        <v>90.84</v>
      </c>
      <c r="R322" s="1" t="s">
        <v>948</v>
      </c>
      <c r="S322" s="1" t="s">
        <v>995</v>
      </c>
      <c r="T322" s="1" t="s">
        <v>292</v>
      </c>
    </row>
    <row r="323" spans="1:20" x14ac:dyDescent="0.3">
      <c r="A323" s="1" t="s">
        <v>293</v>
      </c>
      <c r="B323" s="1">
        <v>34.74</v>
      </c>
      <c r="C323" s="1">
        <v>7.59</v>
      </c>
      <c r="D323" s="1">
        <v>14.7</v>
      </c>
      <c r="F323" s="1">
        <v>13.06</v>
      </c>
      <c r="G323" s="1">
        <v>0.03</v>
      </c>
      <c r="H323" s="1">
        <v>0.1</v>
      </c>
      <c r="I323" s="1">
        <v>13.27</v>
      </c>
      <c r="L323" s="1">
        <v>1.03</v>
      </c>
      <c r="M323" s="1">
        <v>7.68</v>
      </c>
      <c r="N323" s="1">
        <v>0.34</v>
      </c>
      <c r="O323" s="1">
        <v>0.06</v>
      </c>
      <c r="Q323" s="1">
        <v>92.62</v>
      </c>
      <c r="R323" s="1" t="s">
        <v>948</v>
      </c>
      <c r="S323" s="1" t="s">
        <v>995</v>
      </c>
      <c r="T323" s="1" t="s">
        <v>294</v>
      </c>
    </row>
    <row r="324" spans="1:20" x14ac:dyDescent="0.3">
      <c r="A324" s="11" t="s">
        <v>178</v>
      </c>
      <c r="B324" s="7">
        <f>AVERAGE(B318:B323)</f>
        <v>34.988333333333337</v>
      </c>
      <c r="C324" s="7">
        <f>AVERAGE(C318:C323)</f>
        <v>7.163333333333334</v>
      </c>
      <c r="D324" s="7">
        <f>AVERAGE(D318:D323)</f>
        <v>14.601666666666667</v>
      </c>
      <c r="E324" s="7"/>
      <c r="F324" s="7">
        <f>AVERAGE(F318:F323)</f>
        <v>12.886666666666668</v>
      </c>
      <c r="G324" s="7">
        <f>AVERAGE(G318:G323)</f>
        <v>4.6666666666666669E-2</v>
      </c>
      <c r="H324" s="7">
        <f>AVERAGE(H318:H323)</f>
        <v>0.14666666666666667</v>
      </c>
      <c r="I324" s="7">
        <f>AVERAGE(I318:I323)</f>
        <v>14.151666666666666</v>
      </c>
      <c r="L324" s="7">
        <f>AVERAGE(L318:L323)</f>
        <v>0.92</v>
      </c>
      <c r="M324" s="7">
        <f>AVERAGE(M318:M323)</f>
        <v>7.6866666666666665</v>
      </c>
      <c r="N324" s="7">
        <f>AVERAGE(N318:N323)</f>
        <v>0.33166666666666672</v>
      </c>
      <c r="O324" s="7">
        <f>AVERAGE(O318:O323)</f>
        <v>4.6666666666666669E-2</v>
      </c>
      <c r="P324" s="7"/>
      <c r="Q324" s="7">
        <f>AVERAGE(Q318:Q323)</f>
        <v>92.975000000000009</v>
      </c>
    </row>
    <row r="325" spans="1:20" x14ac:dyDescent="0.3">
      <c r="A325" s="14" t="s">
        <v>179</v>
      </c>
      <c r="B325" s="8">
        <f>_xlfn.STDEV.S(B318:B324)</f>
        <v>0.25009442661167314</v>
      </c>
      <c r="C325" s="8">
        <f>_xlfn.STDEV.S(C318:C324)</f>
        <v>0.4092947864586382</v>
      </c>
      <c r="D325" s="8">
        <f>_xlfn.STDEV.S(D318:D324)</f>
        <v>0.27150301819480527</v>
      </c>
      <c r="E325" s="8"/>
      <c r="F325" s="8">
        <f>_xlfn.STDEV.S(F318:F324)</f>
        <v>0.52910826449371928</v>
      </c>
      <c r="G325" s="8">
        <f>_xlfn.STDEV.S(G318:G324)</f>
        <v>4.3461349368017661E-2</v>
      </c>
      <c r="H325" s="8">
        <f>_xlfn.STDEV.S(H318:H324)</f>
        <v>4.2687494916219079E-2</v>
      </c>
      <c r="I325" s="8">
        <f>_xlfn.STDEV.S(I318:I324)</f>
        <v>1.4638239496454326</v>
      </c>
      <c r="L325" s="8">
        <f>_xlfn.STDEV.S(L318:L324)</f>
        <v>9.5916630466254399E-2</v>
      </c>
      <c r="M325" s="8">
        <f>_xlfn.STDEV.S(M318:M324)</f>
        <v>0.5236941431365788</v>
      </c>
      <c r="N325" s="8">
        <f>_xlfn.STDEV.S(N318:N324)</f>
        <v>2.1147629234082543E-2</v>
      </c>
      <c r="O325" s="8">
        <f>_xlfn.STDEV.S(O318:O324)</f>
        <v>1.4907119849998571E-2</v>
      </c>
      <c r="P325" s="8"/>
      <c r="Q325" s="8">
        <f>_xlfn.STDEV.S(Q318:Q324)</f>
        <v>1.1827334160043532</v>
      </c>
    </row>
    <row r="326" spans="1:20" x14ac:dyDescent="0.3">
      <c r="A326" s="14"/>
      <c r="B326" s="8"/>
      <c r="C326" s="8"/>
      <c r="D326" s="8"/>
      <c r="E326" s="8"/>
      <c r="F326" s="8"/>
      <c r="G326" s="8"/>
      <c r="H326" s="8"/>
      <c r="I326" s="8"/>
      <c r="L326" s="8"/>
      <c r="M326" s="8"/>
      <c r="N326" s="8"/>
      <c r="O326" s="8"/>
      <c r="P326" s="8"/>
      <c r="Q326" s="8"/>
    </row>
    <row r="327" spans="1:20" x14ac:dyDescent="0.3">
      <c r="A327" s="1" t="s">
        <v>239</v>
      </c>
      <c r="B327" s="1">
        <v>49.74</v>
      </c>
      <c r="C327" s="1">
        <v>0.19</v>
      </c>
      <c r="D327" s="1">
        <v>0.86</v>
      </c>
      <c r="F327" s="1">
        <v>3</v>
      </c>
      <c r="G327" s="1">
        <v>17.45</v>
      </c>
      <c r="H327" s="1">
        <v>1.68</v>
      </c>
      <c r="I327" s="1">
        <v>22.87</v>
      </c>
      <c r="L327" s="1">
        <v>3.2</v>
      </c>
      <c r="M327" s="1">
        <v>0.08</v>
      </c>
      <c r="N327" s="1">
        <v>7.0000000000000007E-2</v>
      </c>
      <c r="O327" s="1">
        <v>0.01</v>
      </c>
      <c r="P327" s="1">
        <v>1.9</v>
      </c>
      <c r="Q327" s="1">
        <v>101.05</v>
      </c>
      <c r="R327" s="1" t="s">
        <v>970</v>
      </c>
      <c r="S327" s="1" t="s">
        <v>995</v>
      </c>
      <c r="T327" s="1" t="s">
        <v>240</v>
      </c>
    </row>
    <row r="328" spans="1:20" x14ac:dyDescent="0.3">
      <c r="A328" s="1" t="s">
        <v>241</v>
      </c>
      <c r="B328" s="1">
        <v>49.82</v>
      </c>
      <c r="C328" s="1">
        <v>0.25</v>
      </c>
      <c r="D328" s="1">
        <v>0.75</v>
      </c>
      <c r="F328" s="1">
        <v>1.39</v>
      </c>
      <c r="G328" s="1">
        <v>14.06</v>
      </c>
      <c r="H328" s="1">
        <v>1.63</v>
      </c>
      <c r="I328" s="1">
        <v>25.33</v>
      </c>
      <c r="L328" s="1">
        <v>5.19</v>
      </c>
      <c r="M328" s="1">
        <v>0.04</v>
      </c>
      <c r="N328" s="1">
        <v>0.09</v>
      </c>
      <c r="O328" s="1">
        <v>0.01</v>
      </c>
      <c r="P328" s="1">
        <v>1.86</v>
      </c>
      <c r="Q328" s="1">
        <v>100.43</v>
      </c>
      <c r="R328" s="1" t="s">
        <v>970</v>
      </c>
      <c r="S328" s="1" t="s">
        <v>995</v>
      </c>
      <c r="T328" s="1" t="s">
        <v>242</v>
      </c>
    </row>
    <row r="329" spans="1:20" x14ac:dyDescent="0.3">
      <c r="A329" s="1" t="s">
        <v>243</v>
      </c>
      <c r="B329" s="1">
        <v>50.51</v>
      </c>
      <c r="C329" s="1">
        <v>0.24</v>
      </c>
      <c r="D329" s="1">
        <v>0.51</v>
      </c>
      <c r="F329" s="1">
        <v>0.75</v>
      </c>
      <c r="G329" s="1">
        <v>10.16</v>
      </c>
      <c r="H329" s="1">
        <v>1.37</v>
      </c>
      <c r="I329" s="1">
        <v>26.53</v>
      </c>
      <c r="L329" s="1">
        <v>7.58</v>
      </c>
      <c r="M329" s="1">
        <v>0.03</v>
      </c>
      <c r="N329" s="1">
        <v>0.06</v>
      </c>
      <c r="O329" s="1">
        <v>0</v>
      </c>
      <c r="P329" s="1">
        <v>1.86</v>
      </c>
      <c r="Q329" s="1">
        <v>99.6</v>
      </c>
      <c r="R329" s="1" t="s">
        <v>970</v>
      </c>
      <c r="S329" s="1" t="s">
        <v>995</v>
      </c>
      <c r="T329" s="1" t="s">
        <v>244</v>
      </c>
    </row>
    <row r="330" spans="1:20" x14ac:dyDescent="0.3">
      <c r="A330" s="1" t="s">
        <v>275</v>
      </c>
      <c r="B330" s="1">
        <v>51.59</v>
      </c>
      <c r="C330" s="1">
        <v>0.21</v>
      </c>
      <c r="D330" s="1">
        <v>0.78</v>
      </c>
      <c r="F330" s="1">
        <v>3.17</v>
      </c>
      <c r="G330" s="1">
        <v>12.67</v>
      </c>
      <c r="H330" s="1">
        <v>1.18</v>
      </c>
      <c r="I330" s="1">
        <v>22.93</v>
      </c>
      <c r="L330" s="1">
        <v>6.17</v>
      </c>
      <c r="M330" s="1">
        <v>7.0000000000000007E-2</v>
      </c>
      <c r="N330" s="1">
        <v>0.08</v>
      </c>
      <c r="O330" s="1">
        <v>0</v>
      </c>
      <c r="P330" s="1">
        <v>1.91</v>
      </c>
      <c r="Q330" s="1">
        <v>100.75</v>
      </c>
      <c r="R330" s="1" t="s">
        <v>970</v>
      </c>
      <c r="S330" s="1" t="s">
        <v>995</v>
      </c>
      <c r="T330" s="1" t="s">
        <v>276</v>
      </c>
    </row>
    <row r="331" spans="1:20" x14ac:dyDescent="0.3">
      <c r="A331" s="1" t="s">
        <v>277</v>
      </c>
      <c r="B331" s="1">
        <v>53.4</v>
      </c>
      <c r="C331" s="1">
        <v>0.28999999999999998</v>
      </c>
      <c r="D331" s="1">
        <v>0.75</v>
      </c>
      <c r="F331" s="1">
        <v>0.86</v>
      </c>
      <c r="G331" s="1">
        <v>10.69</v>
      </c>
      <c r="H331" s="1">
        <v>1.37</v>
      </c>
      <c r="I331" s="1">
        <v>27.11</v>
      </c>
      <c r="L331" s="1">
        <v>7.33</v>
      </c>
      <c r="M331" s="1">
        <v>0.1</v>
      </c>
      <c r="N331" s="1">
        <v>0.12</v>
      </c>
      <c r="O331" s="1">
        <v>0.01</v>
      </c>
      <c r="P331" s="1">
        <v>1.92</v>
      </c>
      <c r="Q331" s="1">
        <v>103.97</v>
      </c>
      <c r="R331" s="1" t="s">
        <v>970</v>
      </c>
      <c r="S331" s="1" t="s">
        <v>995</v>
      </c>
      <c r="T331" s="1" t="s">
        <v>278</v>
      </c>
    </row>
    <row r="332" spans="1:20" x14ac:dyDescent="0.3">
      <c r="A332" s="1" t="s">
        <v>281</v>
      </c>
      <c r="B332" s="1">
        <v>49.82</v>
      </c>
      <c r="C332" s="1">
        <v>0.25</v>
      </c>
      <c r="D332" s="1">
        <v>1.18</v>
      </c>
      <c r="F332" s="1">
        <v>3.88</v>
      </c>
      <c r="G332" s="1">
        <v>18.670000000000002</v>
      </c>
      <c r="H332" s="1">
        <v>1.7</v>
      </c>
      <c r="I332" s="1">
        <v>21.67</v>
      </c>
      <c r="L332" s="1">
        <v>2.54</v>
      </c>
      <c r="M332" s="1">
        <v>0.05</v>
      </c>
      <c r="N332" s="1">
        <v>0.05</v>
      </c>
      <c r="O332" s="1">
        <v>0</v>
      </c>
      <c r="P332" s="1">
        <v>1.93</v>
      </c>
      <c r="Q332" s="1">
        <v>101.74</v>
      </c>
      <c r="R332" s="1" t="s">
        <v>970</v>
      </c>
      <c r="S332" s="1" t="s">
        <v>995</v>
      </c>
      <c r="T332" s="1" t="s">
        <v>282</v>
      </c>
    </row>
    <row r="333" spans="1:20" x14ac:dyDescent="0.3">
      <c r="A333" s="11" t="s">
        <v>178</v>
      </c>
      <c r="B333" s="7">
        <f>AVERAGE(B327:B332)</f>
        <v>50.813333333333333</v>
      </c>
      <c r="C333" s="7">
        <f>AVERAGE(C327:C332)</f>
        <v>0.23833333333333331</v>
      </c>
      <c r="D333" s="7">
        <f>AVERAGE(D327:D332)</f>
        <v>0.80500000000000005</v>
      </c>
      <c r="E333" s="7"/>
      <c r="F333" s="7">
        <f>AVERAGE(F327:F332)</f>
        <v>2.1749999999999994</v>
      </c>
      <c r="G333" s="7">
        <f>AVERAGE(G327:G332)</f>
        <v>13.950000000000001</v>
      </c>
      <c r="H333" s="7">
        <f>AVERAGE(H327:H332)</f>
        <v>1.4883333333333333</v>
      </c>
      <c r="I333" s="7">
        <f>AVERAGE(I327:I332)</f>
        <v>24.406666666666666</v>
      </c>
      <c r="J333" s="7"/>
      <c r="L333" s="7">
        <f t="shared" ref="L333:Q333" si="91">AVERAGE(L327:L332)</f>
        <v>5.335</v>
      </c>
      <c r="M333" s="7">
        <f t="shared" si="91"/>
        <v>6.1666666666666668E-2</v>
      </c>
      <c r="N333" s="7">
        <f t="shared" si="91"/>
        <v>7.8333333333333324E-2</v>
      </c>
      <c r="O333" s="7">
        <f t="shared" si="91"/>
        <v>5.0000000000000001E-3</v>
      </c>
      <c r="P333" s="7">
        <f t="shared" si="91"/>
        <v>1.8966666666666665</v>
      </c>
      <c r="Q333" s="7">
        <f t="shared" si="91"/>
        <v>101.25666666666667</v>
      </c>
    </row>
    <row r="334" spans="1:20" x14ac:dyDescent="0.3">
      <c r="A334" s="14" t="s">
        <v>179</v>
      </c>
      <c r="B334" s="8">
        <f>_xlfn.STDEV.S(B327:B332)</f>
        <v>1.4499333318006955</v>
      </c>
      <c r="C334" s="8">
        <f>_xlfn.STDEV.S(C327:C332)</f>
        <v>3.4880749227427399E-2</v>
      </c>
      <c r="D334" s="8">
        <f>_xlfn.STDEV.S(D327:D332)</f>
        <v>0.21787611158637823</v>
      </c>
      <c r="E334" s="8"/>
      <c r="F334" s="8">
        <f>_xlfn.STDEV.S(F327:F332)</f>
        <v>1.3381890748321039</v>
      </c>
      <c r="G334" s="8">
        <f>_xlfn.STDEV.S(G327:G332)</f>
        <v>3.4977306928921763</v>
      </c>
      <c r="H334" s="8">
        <f>_xlfn.STDEV.S(H327:H332)</f>
        <v>0.21198270369694464</v>
      </c>
      <c r="I334" s="8">
        <f>_xlfn.STDEV.S(I327:I332)</f>
        <v>2.2226260744143773</v>
      </c>
      <c r="J334" s="8"/>
      <c r="L334" s="8">
        <f t="shared" ref="L334:Q334" si="92">_xlfn.STDEV.S(L327:L332)</f>
        <v>2.1027862468639111</v>
      </c>
      <c r="M334" s="8">
        <f t="shared" si="92"/>
        <v>2.6394443859772226E-2</v>
      </c>
      <c r="N334" s="8">
        <f t="shared" si="92"/>
        <v>2.4832774042918931E-2</v>
      </c>
      <c r="O334" s="8">
        <f t="shared" si="92"/>
        <v>5.4772255750516622E-3</v>
      </c>
      <c r="P334" s="8">
        <f t="shared" si="92"/>
        <v>3.0110906108363159E-2</v>
      </c>
      <c r="Q334" s="8">
        <f t="shared" si="92"/>
        <v>1.5048676575256263</v>
      </c>
    </row>
    <row r="335" spans="1:20" x14ac:dyDescent="0.3">
      <c r="A335" s="14"/>
      <c r="B335" s="8"/>
      <c r="C335" s="8"/>
      <c r="D335" s="8"/>
      <c r="E335" s="8"/>
      <c r="F335" s="8"/>
      <c r="G335" s="8"/>
      <c r="H335" s="8"/>
      <c r="I335" s="8"/>
      <c r="J335" s="8"/>
      <c r="L335" s="8"/>
      <c r="M335" s="8"/>
      <c r="N335" s="8"/>
      <c r="O335" s="8"/>
      <c r="P335" s="8"/>
      <c r="Q335" s="8"/>
    </row>
    <row r="336" spans="1:20" x14ac:dyDescent="0.3">
      <c r="A336" s="1" t="s">
        <v>269</v>
      </c>
      <c r="B336" s="6">
        <v>69.27</v>
      </c>
      <c r="D336" s="6">
        <v>20.12</v>
      </c>
      <c r="G336" s="6">
        <v>0.03</v>
      </c>
      <c r="I336" s="6">
        <v>0.16</v>
      </c>
      <c r="J336" s="6">
        <v>0</v>
      </c>
      <c r="K336" s="6">
        <v>0</v>
      </c>
      <c r="L336" s="6">
        <v>11.76</v>
      </c>
      <c r="M336" s="6">
        <v>0.26</v>
      </c>
      <c r="Q336" s="1">
        <v>101.61</v>
      </c>
      <c r="R336" s="1" t="s">
        <v>448</v>
      </c>
      <c r="S336" s="1" t="s">
        <v>995</v>
      </c>
      <c r="T336" s="1" t="s">
        <v>270</v>
      </c>
    </row>
    <row r="338" spans="1:20" x14ac:dyDescent="0.3">
      <c r="A338" s="1" t="s">
        <v>297</v>
      </c>
      <c r="B338" s="1">
        <v>64.319999999999993</v>
      </c>
      <c r="D338" s="1">
        <v>17.46</v>
      </c>
      <c r="G338" s="1">
        <v>0.23</v>
      </c>
      <c r="I338" s="1">
        <v>1.48</v>
      </c>
      <c r="L338" s="1">
        <v>3.73</v>
      </c>
      <c r="M338" s="1">
        <v>11.23</v>
      </c>
      <c r="Q338" s="1">
        <v>98.7</v>
      </c>
      <c r="R338" s="1" t="s">
        <v>951</v>
      </c>
      <c r="S338" s="1" t="s">
        <v>995</v>
      </c>
      <c r="T338" s="1" t="s">
        <v>298</v>
      </c>
    </row>
    <row r="339" spans="1:20" x14ac:dyDescent="0.3">
      <c r="A339" s="1" t="s">
        <v>261</v>
      </c>
      <c r="B339" s="1">
        <v>64.27</v>
      </c>
      <c r="D339" s="1">
        <v>18.940000000000001</v>
      </c>
      <c r="G339" s="1">
        <v>0.03</v>
      </c>
      <c r="I339" s="1">
        <v>0.28000000000000003</v>
      </c>
      <c r="J339" s="1">
        <v>0.02</v>
      </c>
      <c r="K339" s="1">
        <v>0.05</v>
      </c>
      <c r="L339" s="1">
        <v>0.42</v>
      </c>
      <c r="M339" s="1">
        <v>16.25</v>
      </c>
      <c r="Q339" s="1">
        <v>100.27</v>
      </c>
      <c r="R339" s="1" t="s">
        <v>951</v>
      </c>
      <c r="S339" s="1" t="s">
        <v>995</v>
      </c>
      <c r="T339" s="1" t="s">
        <v>262</v>
      </c>
    </row>
    <row r="340" spans="1:20" x14ac:dyDescent="0.3">
      <c r="A340" s="1" t="s">
        <v>265</v>
      </c>
      <c r="B340" s="1">
        <v>64.14</v>
      </c>
      <c r="D340" s="1">
        <v>18.86</v>
      </c>
      <c r="G340" s="1">
        <v>0.02</v>
      </c>
      <c r="I340" s="1">
        <v>0.23</v>
      </c>
      <c r="J340" s="1">
        <v>0.05</v>
      </c>
      <c r="K340" s="1">
        <v>0.01</v>
      </c>
      <c r="L340" s="1">
        <v>2.17</v>
      </c>
      <c r="M340" s="1">
        <v>13.79</v>
      </c>
      <c r="Q340" s="1">
        <v>99.26</v>
      </c>
      <c r="R340" s="1" t="s">
        <v>951</v>
      </c>
      <c r="S340" s="1" t="s">
        <v>995</v>
      </c>
      <c r="T340" s="1" t="s">
        <v>266</v>
      </c>
    </row>
    <row r="341" spans="1:20" x14ac:dyDescent="0.3">
      <c r="A341" s="1" t="s">
        <v>267</v>
      </c>
      <c r="B341" s="1">
        <v>63.59</v>
      </c>
      <c r="D341" s="1">
        <v>18.82</v>
      </c>
      <c r="G341" s="1">
        <v>1.17</v>
      </c>
      <c r="I341" s="1">
        <v>0.1</v>
      </c>
      <c r="J341" s="1">
        <v>0.01</v>
      </c>
      <c r="K341" s="1">
        <v>0.01</v>
      </c>
      <c r="L341" s="1">
        <v>0.68</v>
      </c>
      <c r="M341" s="1">
        <v>15.61</v>
      </c>
      <c r="Q341" s="1">
        <v>99.99</v>
      </c>
      <c r="R341" s="1" t="s">
        <v>951</v>
      </c>
      <c r="S341" s="1" t="s">
        <v>995</v>
      </c>
      <c r="T341" s="1" t="s">
        <v>268</v>
      </c>
    </row>
    <row r="342" spans="1:20" x14ac:dyDescent="0.3">
      <c r="A342" s="11" t="s">
        <v>178</v>
      </c>
      <c r="B342" s="7">
        <f>AVERAGE(B338:B341)</f>
        <v>64.079999999999984</v>
      </c>
      <c r="D342" s="7">
        <f>AVERAGE(D338:D341)</f>
        <v>18.520000000000003</v>
      </c>
      <c r="G342" s="7">
        <f>AVERAGE(G338:G341)</f>
        <v>0.36249999999999999</v>
      </c>
      <c r="I342" s="7">
        <f>AVERAGE(I338:I341)</f>
        <v>0.52249999999999996</v>
      </c>
      <c r="J342" s="7">
        <f>AVERAGE(J338:J341)</f>
        <v>2.6666666666666668E-2</v>
      </c>
      <c r="K342" s="7">
        <f>AVERAGE(K338:K341)</f>
        <v>2.3333333333333334E-2</v>
      </c>
      <c r="L342" s="7">
        <f>AVERAGE(L338:L341)</f>
        <v>1.75</v>
      </c>
      <c r="M342" s="7">
        <f>AVERAGE(M338:M341)</f>
        <v>14.219999999999999</v>
      </c>
      <c r="Q342" s="7">
        <f>AVERAGE(Q338:Q341)</f>
        <v>99.555000000000007</v>
      </c>
    </row>
    <row r="343" spans="1:20" x14ac:dyDescent="0.3">
      <c r="A343" s="14" t="s">
        <v>179</v>
      </c>
      <c r="B343" s="8">
        <f>_xlfn.STDEV.S(B338:B341)</f>
        <v>0.33536050254414873</v>
      </c>
      <c r="D343" s="8">
        <f>_xlfn.STDEV.S(D338:D341)</f>
        <v>0.70842548420187879</v>
      </c>
      <c r="G343" s="8">
        <f>_xlfn.STDEV.S(G338:G341)</f>
        <v>0.54695368481557305</v>
      </c>
      <c r="I343" s="8">
        <f>_xlfn.STDEV.S(I338:I341)</f>
        <v>0.64282579288637753</v>
      </c>
      <c r="J343" s="8">
        <f>_xlfn.STDEV.S(J338:J341)</f>
        <v>2.0816659994661334E-2</v>
      </c>
      <c r="K343" s="8">
        <f>_xlfn.STDEV.S(K338:K341)</f>
        <v>2.3094010767585028E-2</v>
      </c>
      <c r="L343" s="8">
        <f>_xlfn.STDEV.S(L338:L341)</f>
        <v>1.5286813489627806</v>
      </c>
      <c r="M343" s="8">
        <f>_xlfn.STDEV.S(M338:M341)</f>
        <v>2.2492961862176819</v>
      </c>
      <c r="Q343" s="8">
        <f>_xlfn.STDEV.S(Q338:Q341)</f>
        <v>0.71145391043036699</v>
      </c>
    </row>
    <row r="344" spans="1:20" x14ac:dyDescent="0.3">
      <c r="A344" s="14"/>
      <c r="B344" s="8"/>
      <c r="C344" s="8"/>
      <c r="G344" s="8"/>
      <c r="I344" s="8"/>
      <c r="J344" s="8"/>
      <c r="K344" s="8"/>
      <c r="L344" s="8"/>
      <c r="M344" s="8"/>
      <c r="Q344" s="8"/>
    </row>
    <row r="345" spans="1:20" x14ac:dyDescent="0.3">
      <c r="A345" s="1" t="s">
        <v>255</v>
      </c>
      <c r="B345" s="6">
        <v>53.62</v>
      </c>
      <c r="D345" s="6">
        <v>25.54</v>
      </c>
      <c r="G345" s="6">
        <v>0.05</v>
      </c>
      <c r="I345" s="6">
        <v>0.15</v>
      </c>
      <c r="J345" s="6">
        <v>0.02</v>
      </c>
      <c r="K345" s="6">
        <v>0.01</v>
      </c>
      <c r="L345" s="6">
        <v>12.4</v>
      </c>
      <c r="M345" s="6">
        <v>0.06</v>
      </c>
      <c r="Q345" s="1">
        <v>91.87</v>
      </c>
      <c r="R345" s="1" t="s">
        <v>583</v>
      </c>
      <c r="S345" s="1" t="s">
        <v>995</v>
      </c>
      <c r="T345" s="1" t="s">
        <v>256</v>
      </c>
    </row>
    <row r="346" spans="1:20" x14ac:dyDescent="0.3">
      <c r="A346" s="1" t="s">
        <v>257</v>
      </c>
      <c r="B346" s="6">
        <v>54.86</v>
      </c>
      <c r="D346" s="6">
        <v>23.79</v>
      </c>
      <c r="G346" s="6">
        <v>0.42</v>
      </c>
      <c r="I346" s="6">
        <v>0.13</v>
      </c>
      <c r="J346" s="6">
        <v>0.03</v>
      </c>
      <c r="K346" s="6">
        <v>-0.01</v>
      </c>
      <c r="L346" s="6">
        <v>11.85</v>
      </c>
      <c r="M346" s="6">
        <v>0.09</v>
      </c>
      <c r="Q346" s="1">
        <v>91.19</v>
      </c>
      <c r="R346" s="1" t="s">
        <v>583</v>
      </c>
      <c r="S346" s="1" t="s">
        <v>995</v>
      </c>
      <c r="T346" s="1" t="s">
        <v>258</v>
      </c>
    </row>
    <row r="347" spans="1:20" x14ac:dyDescent="0.3">
      <c r="A347" s="1" t="s">
        <v>259</v>
      </c>
      <c r="B347" s="6">
        <v>54.82</v>
      </c>
      <c r="D347" s="6">
        <v>25.77</v>
      </c>
      <c r="G347" s="6">
        <v>0.13</v>
      </c>
      <c r="I347" s="6">
        <v>0.14000000000000001</v>
      </c>
      <c r="J347" s="6">
        <v>0.02</v>
      </c>
      <c r="K347" s="6">
        <v>-0.01</v>
      </c>
      <c r="L347" s="6">
        <v>10.08</v>
      </c>
      <c r="M347" s="6">
        <v>0.05</v>
      </c>
      <c r="Q347" s="1">
        <v>91.01</v>
      </c>
      <c r="R347" s="1" t="s">
        <v>583</v>
      </c>
      <c r="S347" s="1" t="s">
        <v>995</v>
      </c>
      <c r="T347" s="1" t="s">
        <v>260</v>
      </c>
    </row>
    <row r="348" spans="1:20" x14ac:dyDescent="0.3">
      <c r="A348" s="11" t="s">
        <v>178</v>
      </c>
      <c r="B348" s="7">
        <f>AVERAGE(B345:B347)</f>
        <v>54.43333333333333</v>
      </c>
      <c r="D348" s="7">
        <f>AVERAGE(D345:D347)</f>
        <v>25.033333333333331</v>
      </c>
      <c r="G348" s="7">
        <f>AVERAGE(G345:G347)</f>
        <v>0.19999999999999998</v>
      </c>
      <c r="I348" s="7">
        <f>AVERAGE(I345:I347)</f>
        <v>0.14000000000000001</v>
      </c>
      <c r="J348" s="7">
        <f>AVERAGE(J345:J347)</f>
        <v>2.3333333333333334E-2</v>
      </c>
      <c r="K348" s="7">
        <f>AVERAGE(K345:K347)</f>
        <v>-3.3333333333333335E-3</v>
      </c>
      <c r="L348" s="7">
        <f>AVERAGE(L345:L347)</f>
        <v>11.443333333333333</v>
      </c>
      <c r="M348" s="7">
        <f>AVERAGE(M345:M347)</f>
        <v>6.6666666666666666E-2</v>
      </c>
      <c r="N348" s="7"/>
      <c r="O348" s="7"/>
      <c r="P348" s="7"/>
      <c r="Q348" s="7">
        <f t="shared" ref="Q348" si="93">AVERAGE(Q345:Q347)</f>
        <v>91.356666666666669</v>
      </c>
      <c r="R348" s="7"/>
    </row>
    <row r="349" spans="1:20" x14ac:dyDescent="0.3">
      <c r="A349" s="14" t="s">
        <v>179</v>
      </c>
      <c r="B349" s="8">
        <f>_xlfn.STDEV.S(B345:B347)</f>
        <v>0.70465121395860464</v>
      </c>
      <c r="D349" s="8">
        <f>_xlfn.STDEV.S(D345:D347)</f>
        <v>1.0828819572480344</v>
      </c>
      <c r="G349" s="8">
        <f>_xlfn.STDEV.S(G345:G347)</f>
        <v>0.19467922333931784</v>
      </c>
      <c r="I349" s="8">
        <f>_xlfn.STDEV.S(I345:I347)</f>
        <v>9.999999999999995E-3</v>
      </c>
      <c r="J349" s="8">
        <f>_xlfn.STDEV.S(J345:J347)</f>
        <v>5.7735026918962398E-3</v>
      </c>
      <c r="K349" s="8">
        <f>_xlfn.STDEV.S(K345:K347)</f>
        <v>1.1547005383792516E-2</v>
      </c>
      <c r="L349" s="8">
        <f>_xlfn.STDEV.S(L345:L347)</f>
        <v>1.2122843450830063</v>
      </c>
      <c r="M349" s="8">
        <f>_xlfn.STDEV.S(M345:M347)</f>
        <v>2.0816659994661285E-2</v>
      </c>
      <c r="N349" s="8"/>
      <c r="O349" s="8"/>
      <c r="P349" s="8"/>
      <c r="Q349" s="8">
        <f t="shared" ref="Q349" si="94">_xlfn.STDEV.S(Q345:Q347)</f>
        <v>0.45357836515130906</v>
      </c>
      <c r="R349" s="8"/>
    </row>
    <row r="351" spans="1:20" x14ac:dyDescent="0.3">
      <c r="A351" s="1" t="s">
        <v>249</v>
      </c>
      <c r="B351" s="1">
        <v>47.32</v>
      </c>
      <c r="D351" s="1">
        <v>32.43</v>
      </c>
      <c r="G351" s="1">
        <v>0.02</v>
      </c>
      <c r="I351" s="1">
        <v>1.17</v>
      </c>
      <c r="J351" s="1">
        <v>0.05</v>
      </c>
      <c r="K351" s="1">
        <v>-0.02</v>
      </c>
      <c r="L351" s="1">
        <v>16.54</v>
      </c>
      <c r="M351" s="1">
        <v>4.72</v>
      </c>
      <c r="Q351" s="1">
        <v>102.26</v>
      </c>
      <c r="R351" s="1" t="s">
        <v>452</v>
      </c>
      <c r="S351" s="1" t="s">
        <v>995</v>
      </c>
      <c r="T351" s="1" t="s">
        <v>250</v>
      </c>
    </row>
    <row r="352" spans="1:20" x14ac:dyDescent="0.3">
      <c r="A352" s="1" t="s">
        <v>251</v>
      </c>
      <c r="B352" s="1">
        <v>47.69</v>
      </c>
      <c r="D352" s="1">
        <v>32.14</v>
      </c>
      <c r="G352" s="1">
        <v>0.04</v>
      </c>
      <c r="I352" s="1">
        <v>1.32</v>
      </c>
      <c r="J352" s="1">
        <v>0.02</v>
      </c>
      <c r="K352" s="1">
        <v>0.03</v>
      </c>
      <c r="L352" s="1">
        <v>16.32</v>
      </c>
      <c r="M352" s="1">
        <v>4.6100000000000003</v>
      </c>
      <c r="Q352" s="1">
        <v>102.16</v>
      </c>
      <c r="R352" s="1" t="s">
        <v>452</v>
      </c>
      <c r="S352" s="1" t="s">
        <v>995</v>
      </c>
      <c r="T352" s="1" t="s">
        <v>252</v>
      </c>
    </row>
    <row r="353" spans="1:20" x14ac:dyDescent="0.3">
      <c r="A353" s="1" t="s">
        <v>253</v>
      </c>
      <c r="B353" s="1">
        <v>48.01</v>
      </c>
      <c r="D353" s="1">
        <v>32.15</v>
      </c>
      <c r="G353" s="1">
        <v>0.03</v>
      </c>
      <c r="I353" s="1">
        <v>0.99</v>
      </c>
      <c r="J353" s="1">
        <v>0.04</v>
      </c>
      <c r="K353" s="1">
        <v>0.01</v>
      </c>
      <c r="L353" s="1">
        <v>16.489999999999998</v>
      </c>
      <c r="M353" s="1">
        <v>4.3600000000000003</v>
      </c>
      <c r="Q353" s="1">
        <v>102.08</v>
      </c>
      <c r="R353" s="1" t="s">
        <v>452</v>
      </c>
      <c r="S353" s="1" t="s">
        <v>995</v>
      </c>
      <c r="T353" s="1" t="s">
        <v>254</v>
      </c>
    </row>
    <row r="354" spans="1:20" x14ac:dyDescent="0.3">
      <c r="A354" s="11" t="s">
        <v>178</v>
      </c>
      <c r="B354" s="7">
        <f>AVERAGE(B351:B353)</f>
        <v>47.673333333333325</v>
      </c>
      <c r="C354" s="7"/>
      <c r="D354" s="7">
        <f>AVERAGE(D351:D353)</f>
        <v>32.24</v>
      </c>
      <c r="F354" s="7"/>
      <c r="G354" s="7">
        <f>AVERAGE(G351:G353)</f>
        <v>0.03</v>
      </c>
      <c r="H354" s="7"/>
      <c r="I354" s="7">
        <f>AVERAGE(I351:I353)</f>
        <v>1.1600000000000001</v>
      </c>
      <c r="J354" s="7">
        <f>AVERAGE(J351:J353)</f>
        <v>3.6666666666666674E-2</v>
      </c>
      <c r="K354" s="7">
        <f>AVERAGE(K351:K353)</f>
        <v>6.6666666666666654E-3</v>
      </c>
      <c r="L354" s="7">
        <f>AVERAGE(L351:L353)</f>
        <v>16.45</v>
      </c>
      <c r="M354" s="7">
        <f>AVERAGE(M351:M353)</f>
        <v>4.5633333333333335</v>
      </c>
      <c r="N354" s="7"/>
      <c r="O354" s="7"/>
      <c r="P354" s="7"/>
      <c r="Q354" s="7">
        <f t="shared" ref="Q354" si="95">AVERAGE(Q351:Q353)</f>
        <v>102.16666666666667</v>
      </c>
      <c r="R354" s="7"/>
    </row>
    <row r="355" spans="1:20" x14ac:dyDescent="0.3">
      <c r="A355" s="14" t="s">
        <v>179</v>
      </c>
      <c r="B355" s="8">
        <f>_xlfn.STDEV.S(B351:B353)</f>
        <v>0.34530180036213615</v>
      </c>
      <c r="C355" s="8"/>
      <c r="D355" s="8">
        <f>_xlfn.STDEV.S(D351:D353)</f>
        <v>0.16462077633154332</v>
      </c>
      <c r="F355" s="8"/>
      <c r="G355" s="8">
        <f>_xlfn.STDEV.S(G351:G353)</f>
        <v>1.0000000000000002E-2</v>
      </c>
      <c r="H355" s="8"/>
      <c r="I355" s="8">
        <f>_xlfn.STDEV.S(I351:I353)</f>
        <v>0.16522711641858134</v>
      </c>
      <c r="J355" s="8">
        <f>_xlfn.STDEV.S(J351:J353)</f>
        <v>1.5275252316519463E-2</v>
      </c>
      <c r="K355" s="8">
        <f>_xlfn.STDEV.S(K351:K353)</f>
        <v>2.5166114784235832E-2</v>
      </c>
      <c r="L355" s="8">
        <f>_xlfn.STDEV.S(L351:L353)</f>
        <v>0.1153256259467072</v>
      </c>
      <c r="M355" s="8">
        <f>_xlfn.STDEV.S(M351:M353)</f>
        <v>0.18448125469362259</v>
      </c>
      <c r="N355" s="8"/>
      <c r="O355" s="8"/>
      <c r="P355" s="8"/>
      <c r="Q355" s="8">
        <f t="shared" ref="Q355" si="96">_xlfn.STDEV.S(Q351:Q353)</f>
        <v>9.0184995056461478E-2</v>
      </c>
      <c r="R355" s="8"/>
    </row>
    <row r="357" spans="1:20" s="33" customFormat="1" x14ac:dyDescent="0.3">
      <c r="A357" s="33" t="s">
        <v>313</v>
      </c>
      <c r="B357" s="33">
        <v>53.32</v>
      </c>
      <c r="C357" s="33">
        <v>0.09</v>
      </c>
      <c r="D357" s="33">
        <v>2.41</v>
      </c>
      <c r="F357" s="33">
        <v>0.05</v>
      </c>
      <c r="G357" s="33">
        <v>0.56999999999999995</v>
      </c>
      <c r="H357" s="33">
        <v>0.34</v>
      </c>
      <c r="I357" s="33">
        <v>27.81</v>
      </c>
      <c r="L357" s="33">
        <v>13.35</v>
      </c>
      <c r="M357" s="33">
        <v>0.01</v>
      </c>
      <c r="N357" s="33">
        <v>0.11</v>
      </c>
      <c r="O357" s="33">
        <v>0</v>
      </c>
      <c r="P357" s="33">
        <v>1.88</v>
      </c>
      <c r="Q357" s="33">
        <v>99.92</v>
      </c>
      <c r="R357" s="33" t="s">
        <v>953</v>
      </c>
      <c r="S357" s="33" t="s">
        <v>444</v>
      </c>
      <c r="T357" s="33" t="s">
        <v>314</v>
      </c>
    </row>
    <row r="358" spans="1:20" s="34" customFormat="1" x14ac:dyDescent="0.3"/>
    <row r="359" spans="1:20" s="33" customFormat="1" x14ac:dyDescent="0.3">
      <c r="A359" s="33" t="s">
        <v>299</v>
      </c>
      <c r="B359" s="33">
        <v>34.590000000000003</v>
      </c>
      <c r="C359" s="33">
        <v>3.42</v>
      </c>
      <c r="D359" s="33">
        <v>13.35</v>
      </c>
      <c r="F359" s="33">
        <v>6.56</v>
      </c>
      <c r="G359" s="33">
        <v>0.01</v>
      </c>
      <c r="H359" s="33">
        <v>1.03</v>
      </c>
      <c r="I359" s="33">
        <v>27.1</v>
      </c>
      <c r="L359" s="33">
        <v>0.62</v>
      </c>
      <c r="M359" s="33">
        <v>8.8000000000000007</v>
      </c>
      <c r="N359" s="33">
        <v>1.74</v>
      </c>
      <c r="O359" s="33">
        <v>7.0000000000000007E-2</v>
      </c>
      <c r="Q359" s="33">
        <v>97.31</v>
      </c>
      <c r="R359" s="33" t="s">
        <v>955</v>
      </c>
      <c r="S359" s="33" t="s">
        <v>444</v>
      </c>
      <c r="T359" s="33" t="s">
        <v>300</v>
      </c>
    </row>
    <row r="360" spans="1:20" s="33" customFormat="1" x14ac:dyDescent="0.3">
      <c r="A360" s="33" t="s">
        <v>301</v>
      </c>
      <c r="B360" s="33">
        <v>34.97</v>
      </c>
      <c r="C360" s="33">
        <v>3.37</v>
      </c>
      <c r="D360" s="33">
        <v>13.45</v>
      </c>
      <c r="F360" s="33">
        <v>6.5</v>
      </c>
      <c r="G360" s="33">
        <v>0.02</v>
      </c>
      <c r="H360" s="33">
        <v>0.91</v>
      </c>
      <c r="I360" s="33">
        <v>27.15</v>
      </c>
      <c r="L360" s="33">
        <v>0.7</v>
      </c>
      <c r="M360" s="33">
        <v>8.43</v>
      </c>
      <c r="N360" s="33">
        <v>1.67</v>
      </c>
      <c r="O360" s="33">
        <v>0.09</v>
      </c>
      <c r="Q360" s="33">
        <v>97.24</v>
      </c>
      <c r="R360" s="33" t="s">
        <v>955</v>
      </c>
      <c r="S360" s="33" t="s">
        <v>444</v>
      </c>
      <c r="T360" s="33" t="s">
        <v>302</v>
      </c>
    </row>
    <row r="361" spans="1:20" s="33" customFormat="1" x14ac:dyDescent="0.3">
      <c r="A361" s="33" t="s">
        <v>303</v>
      </c>
      <c r="B361" s="33">
        <v>33.69</v>
      </c>
      <c r="C361" s="33">
        <v>4.68</v>
      </c>
      <c r="D361" s="33">
        <v>13.67</v>
      </c>
      <c r="F361" s="33">
        <v>6.33</v>
      </c>
      <c r="G361" s="33">
        <v>0.04</v>
      </c>
      <c r="H361" s="33">
        <v>0.87</v>
      </c>
      <c r="I361" s="33">
        <v>25.07</v>
      </c>
      <c r="L361" s="33">
        <v>0.72</v>
      </c>
      <c r="M361" s="33">
        <v>8.36</v>
      </c>
      <c r="N361" s="33">
        <v>1.55</v>
      </c>
      <c r="O361" s="33">
        <v>0.06</v>
      </c>
      <c r="Q361" s="33">
        <v>95.05</v>
      </c>
      <c r="R361" s="33" t="s">
        <v>955</v>
      </c>
      <c r="S361" s="33" t="s">
        <v>444</v>
      </c>
      <c r="T361" s="33" t="s">
        <v>304</v>
      </c>
    </row>
    <row r="362" spans="1:20" s="33" customFormat="1" x14ac:dyDescent="0.3">
      <c r="A362" s="33" t="s">
        <v>305</v>
      </c>
      <c r="B362" s="33">
        <v>34.770000000000003</v>
      </c>
      <c r="C362" s="33">
        <v>3.4</v>
      </c>
      <c r="D362" s="33">
        <v>13.49</v>
      </c>
      <c r="F362" s="33">
        <v>6.3</v>
      </c>
      <c r="G362" s="33">
        <v>0</v>
      </c>
      <c r="H362" s="33">
        <v>0.99</v>
      </c>
      <c r="I362" s="33">
        <v>27.72</v>
      </c>
      <c r="L362" s="33">
        <v>0.65</v>
      </c>
      <c r="M362" s="33">
        <v>8.56</v>
      </c>
      <c r="N362" s="33">
        <v>1.71</v>
      </c>
      <c r="O362" s="33">
        <v>7.0000000000000007E-2</v>
      </c>
      <c r="Q362" s="33">
        <v>97.68</v>
      </c>
      <c r="R362" s="33" t="s">
        <v>955</v>
      </c>
      <c r="S362" s="33" t="s">
        <v>444</v>
      </c>
      <c r="T362" s="33" t="s">
        <v>306</v>
      </c>
    </row>
    <row r="363" spans="1:20" s="33" customFormat="1" x14ac:dyDescent="0.3">
      <c r="A363" s="33" t="s">
        <v>307</v>
      </c>
      <c r="B363" s="33">
        <v>33.92</v>
      </c>
      <c r="C363" s="33">
        <v>3.27</v>
      </c>
      <c r="D363" s="33">
        <v>12.87</v>
      </c>
      <c r="F363" s="33">
        <v>4.66</v>
      </c>
      <c r="G363" s="33">
        <v>0</v>
      </c>
      <c r="H363" s="33">
        <v>1.29</v>
      </c>
      <c r="I363" s="33">
        <v>28.54</v>
      </c>
      <c r="L363" s="33">
        <v>0.43</v>
      </c>
      <c r="M363" s="33">
        <v>8.7799999999999994</v>
      </c>
      <c r="N363" s="33">
        <v>1.44</v>
      </c>
      <c r="O363" s="33">
        <v>0.12</v>
      </c>
      <c r="Q363" s="33">
        <v>95.31</v>
      </c>
      <c r="R363" s="33" t="s">
        <v>955</v>
      </c>
      <c r="S363" s="33" t="s">
        <v>444</v>
      </c>
      <c r="T363" s="33" t="s">
        <v>308</v>
      </c>
    </row>
    <row r="364" spans="1:20" s="33" customFormat="1" x14ac:dyDescent="0.3">
      <c r="A364" s="34" t="s">
        <v>178</v>
      </c>
      <c r="B364" s="35">
        <f>AVERAGE(B359:B363)</f>
        <v>34.387999999999998</v>
      </c>
      <c r="C364" s="35">
        <f>AVERAGE(C359:C363)</f>
        <v>3.6280000000000001</v>
      </c>
      <c r="D364" s="35">
        <f>AVERAGE(D359:D363)</f>
        <v>13.366</v>
      </c>
      <c r="E364" s="35"/>
      <c r="F364" s="35">
        <f>AVERAGE(F359:F363)</f>
        <v>6.07</v>
      </c>
      <c r="G364" s="35">
        <f>AVERAGE(G359:G363)</f>
        <v>1.4000000000000002E-2</v>
      </c>
      <c r="H364" s="35">
        <f>AVERAGE(H359:H363)</f>
        <v>1.018</v>
      </c>
      <c r="I364" s="35">
        <f>AVERAGE(I359:I363)</f>
        <v>27.115999999999996</v>
      </c>
      <c r="L364" s="35">
        <f>AVERAGE(L359:L363)</f>
        <v>0.624</v>
      </c>
      <c r="M364" s="35">
        <f>AVERAGE(M359:M363)</f>
        <v>8.5860000000000003</v>
      </c>
      <c r="N364" s="35">
        <f>AVERAGE(N359:N363)</f>
        <v>1.6219999999999999</v>
      </c>
      <c r="O364" s="35">
        <f>AVERAGE(O359:O363)</f>
        <v>8.2000000000000003E-2</v>
      </c>
      <c r="P364" s="35"/>
      <c r="Q364" s="35">
        <f>AVERAGE(Q359:Q363)</f>
        <v>96.518000000000001</v>
      </c>
    </row>
    <row r="365" spans="1:20" s="33" customFormat="1" x14ac:dyDescent="0.3">
      <c r="A365" s="36" t="s">
        <v>179</v>
      </c>
      <c r="B365" s="37">
        <f>_xlfn.STDEV.S(B359:B363)</f>
        <v>0.55490539734264699</v>
      </c>
      <c r="C365" s="37">
        <f>_xlfn.STDEV.S(C359:C363)</f>
        <v>0.59090608390842769</v>
      </c>
      <c r="D365" s="37">
        <f>_xlfn.STDEV.S(D359:D363)</f>
        <v>0.30046630426721754</v>
      </c>
      <c r="E365" s="37"/>
      <c r="F365" s="37">
        <f>_xlfn.STDEV.S(F359:F363)</f>
        <v>0.79586431004285818</v>
      </c>
      <c r="G365" s="37">
        <f>_xlfn.STDEV.S(G359:G363)</f>
        <v>1.6733200530681513E-2</v>
      </c>
      <c r="H365" s="37">
        <f>_xlfn.STDEV.S(H359:H363)</f>
        <v>0.16468151080191198</v>
      </c>
      <c r="I365" s="37">
        <f>_xlfn.STDEV.S(I359:I363)</f>
        <v>1.2825872290023781</v>
      </c>
      <c r="L365" s="37">
        <f>_xlfn.STDEV.S(L359:L363)</f>
        <v>0.11545561917897264</v>
      </c>
      <c r="M365" s="37">
        <f>_xlfn.STDEV.S(M359:M363)</f>
        <v>0.19969977466186609</v>
      </c>
      <c r="N365" s="37">
        <f>_xlfn.STDEV.S(N359:N363)</f>
        <v>0.12477980605851254</v>
      </c>
      <c r="O365" s="37">
        <f>_xlfn.STDEV.S(O359:O363)</f>
        <v>2.3874672772626629E-2</v>
      </c>
      <c r="P365" s="37"/>
      <c r="Q365" s="37">
        <f>_xlfn.STDEV.S(Q359:Q363)</f>
        <v>1.2362321788402062</v>
      </c>
    </row>
    <row r="366" spans="1:20" s="33" customFormat="1" x14ac:dyDescent="0.3">
      <c r="A366" s="36"/>
      <c r="B366" s="37"/>
      <c r="C366" s="37"/>
      <c r="D366" s="37"/>
      <c r="E366" s="37"/>
      <c r="F366" s="37"/>
      <c r="G366" s="37"/>
      <c r="H366" s="37"/>
      <c r="I366" s="37"/>
      <c r="L366" s="37"/>
      <c r="M366" s="37"/>
      <c r="N366" s="37"/>
      <c r="O366" s="37"/>
      <c r="P366" s="37"/>
      <c r="Q366" s="37"/>
    </row>
    <row r="367" spans="1:20" s="33" customFormat="1" x14ac:dyDescent="0.3">
      <c r="A367" s="33" t="s">
        <v>311</v>
      </c>
      <c r="B367" s="33">
        <v>48.63</v>
      </c>
      <c r="C367" s="33">
        <v>0.26</v>
      </c>
      <c r="D367" s="33">
        <v>1.1200000000000001</v>
      </c>
      <c r="F367" s="33">
        <v>3.87</v>
      </c>
      <c r="G367" s="33">
        <v>19.260000000000002</v>
      </c>
      <c r="H367" s="33">
        <v>1.72</v>
      </c>
      <c r="I367" s="33">
        <v>20.92</v>
      </c>
      <c r="L367" s="33">
        <v>2.38</v>
      </c>
      <c r="M367" s="33">
        <v>0.02</v>
      </c>
      <c r="N367" s="33">
        <v>0.28000000000000003</v>
      </c>
      <c r="O367" s="33">
        <v>0.01</v>
      </c>
      <c r="P367" s="33">
        <v>1.78</v>
      </c>
      <c r="Q367" s="33">
        <v>100.24</v>
      </c>
      <c r="R367" s="33" t="s">
        <v>970</v>
      </c>
      <c r="S367" s="33" t="s">
        <v>444</v>
      </c>
      <c r="T367" s="33" t="s">
        <v>312</v>
      </c>
    </row>
    <row r="368" spans="1:20" s="33" customFormat="1" x14ac:dyDescent="0.3">
      <c r="A368" s="33" t="s">
        <v>315</v>
      </c>
      <c r="B368" s="33">
        <v>48.18</v>
      </c>
      <c r="C368" s="33">
        <v>0.2</v>
      </c>
      <c r="D368" s="33">
        <v>0.8</v>
      </c>
      <c r="F368" s="33">
        <v>3</v>
      </c>
      <c r="G368" s="33">
        <v>17.559999999999999</v>
      </c>
      <c r="H368" s="33">
        <v>1.79</v>
      </c>
      <c r="I368" s="33">
        <v>22.37</v>
      </c>
      <c r="L368" s="33">
        <v>3.2</v>
      </c>
      <c r="M368" s="33">
        <v>0.08</v>
      </c>
      <c r="N368" s="33">
        <v>0.04</v>
      </c>
      <c r="O368" s="33">
        <v>0.02</v>
      </c>
      <c r="P368" s="33">
        <v>1.86</v>
      </c>
      <c r="Q368" s="33">
        <v>99.09</v>
      </c>
      <c r="R368" s="33" t="s">
        <v>970</v>
      </c>
      <c r="S368" s="33" t="s">
        <v>444</v>
      </c>
      <c r="T368" s="33" t="s">
        <v>316</v>
      </c>
    </row>
    <row r="369" spans="1:20" s="33" customFormat="1" x14ac:dyDescent="0.3">
      <c r="A369" s="33" t="s">
        <v>1045</v>
      </c>
      <c r="B369" s="33">
        <v>49.88</v>
      </c>
      <c r="C369" s="33">
        <v>0.15</v>
      </c>
      <c r="D369" s="33">
        <v>1.19</v>
      </c>
      <c r="E369" s="33">
        <v>-0.02</v>
      </c>
      <c r="F369" s="33">
        <v>4.55</v>
      </c>
      <c r="G369" s="33">
        <v>18.309999999999999</v>
      </c>
      <c r="H369" s="33">
        <v>1.87</v>
      </c>
      <c r="I369" s="33">
        <v>20.39</v>
      </c>
      <c r="J369" s="33">
        <v>0.04</v>
      </c>
      <c r="L369" s="33">
        <v>2.98</v>
      </c>
      <c r="N369" s="33">
        <v>0.35</v>
      </c>
      <c r="Q369" s="33">
        <v>99.72</v>
      </c>
      <c r="R369" s="33" t="s">
        <v>970</v>
      </c>
      <c r="S369" s="33" t="s">
        <v>444</v>
      </c>
      <c r="T369" s="33" t="s">
        <v>1046</v>
      </c>
    </row>
    <row r="370" spans="1:20" s="33" customFormat="1" x14ac:dyDescent="0.3">
      <c r="A370" s="33" t="s">
        <v>1049</v>
      </c>
      <c r="B370" s="33">
        <v>51.69</v>
      </c>
      <c r="C370" s="33">
        <v>0.25</v>
      </c>
      <c r="D370" s="33">
        <v>0.74</v>
      </c>
      <c r="E370" s="33">
        <v>-0.01</v>
      </c>
      <c r="F370" s="33">
        <v>1.72</v>
      </c>
      <c r="G370" s="33">
        <v>9.09</v>
      </c>
      <c r="H370" s="33">
        <v>1.53</v>
      </c>
      <c r="I370" s="33">
        <v>25.28</v>
      </c>
      <c r="J370" s="33">
        <v>0.01</v>
      </c>
      <c r="L370" s="33">
        <v>8.2100000000000009</v>
      </c>
      <c r="N370" s="33">
        <v>7.0000000000000007E-2</v>
      </c>
      <c r="Q370" s="33">
        <v>98.6</v>
      </c>
      <c r="R370" s="33" t="s">
        <v>970</v>
      </c>
      <c r="S370" s="33" t="s">
        <v>444</v>
      </c>
      <c r="T370" s="33" t="s">
        <v>1050</v>
      </c>
    </row>
    <row r="371" spans="1:20" s="33" customFormat="1" x14ac:dyDescent="0.3">
      <c r="A371" s="33" t="s">
        <v>1051</v>
      </c>
      <c r="B371" s="33">
        <v>51.28</v>
      </c>
      <c r="C371" s="33">
        <v>0.28000000000000003</v>
      </c>
      <c r="D371" s="33">
        <v>0.64</v>
      </c>
      <c r="E371" s="33">
        <v>0</v>
      </c>
      <c r="F371" s="33">
        <v>0.37</v>
      </c>
      <c r="G371" s="33">
        <v>3.18</v>
      </c>
      <c r="H371" s="33">
        <v>0.83</v>
      </c>
      <c r="I371" s="33">
        <v>28.33</v>
      </c>
      <c r="J371" s="33">
        <v>0</v>
      </c>
      <c r="L371" s="33">
        <v>11.42</v>
      </c>
      <c r="N371" s="33">
        <v>0.11</v>
      </c>
      <c r="Q371" s="33">
        <v>96.44</v>
      </c>
      <c r="R371" s="33" t="s">
        <v>970</v>
      </c>
      <c r="S371" s="33" t="s">
        <v>444</v>
      </c>
      <c r="T371" s="33" t="s">
        <v>1052</v>
      </c>
    </row>
    <row r="372" spans="1:20" s="33" customFormat="1" x14ac:dyDescent="0.3">
      <c r="A372" s="33" t="s">
        <v>1053</v>
      </c>
      <c r="B372" s="33">
        <v>51.8</v>
      </c>
      <c r="C372" s="33">
        <v>0.13</v>
      </c>
      <c r="D372" s="33">
        <v>0.71</v>
      </c>
      <c r="E372" s="33">
        <v>0</v>
      </c>
      <c r="F372" s="33">
        <v>0.37</v>
      </c>
      <c r="G372" s="33">
        <v>2.38</v>
      </c>
      <c r="H372" s="33">
        <v>0.8</v>
      </c>
      <c r="I372" s="33">
        <v>29.29</v>
      </c>
      <c r="J372" s="33">
        <v>0.01</v>
      </c>
      <c r="L372" s="33">
        <v>12.24</v>
      </c>
      <c r="N372" s="33">
        <v>0.09</v>
      </c>
      <c r="Q372" s="33">
        <v>97.84</v>
      </c>
      <c r="R372" s="33" t="s">
        <v>970</v>
      </c>
      <c r="S372" s="33" t="s">
        <v>444</v>
      </c>
      <c r="T372" s="33" t="s">
        <v>1054</v>
      </c>
    </row>
    <row r="373" spans="1:20" s="33" customFormat="1" x14ac:dyDescent="0.3">
      <c r="A373" s="34" t="s">
        <v>178</v>
      </c>
      <c r="B373" s="35">
        <f>AVERAGE(B367:B372)</f>
        <v>50.243333333333332</v>
      </c>
      <c r="C373" s="35">
        <f t="shared" ref="C373:Q373" si="97">AVERAGE(C367:C372)</f>
        <v>0.21166666666666667</v>
      </c>
      <c r="D373" s="35">
        <f t="shared" si="97"/>
        <v>0.8666666666666667</v>
      </c>
      <c r="E373" s="35">
        <f t="shared" si="97"/>
        <v>-7.4999999999999997E-3</v>
      </c>
      <c r="F373" s="35">
        <f t="shared" si="97"/>
        <v>2.313333333333333</v>
      </c>
      <c r="G373" s="35">
        <f t="shared" si="97"/>
        <v>11.63</v>
      </c>
      <c r="H373" s="35">
        <f t="shared" si="97"/>
        <v>1.4233333333333336</v>
      </c>
      <c r="I373" s="35">
        <f t="shared" si="97"/>
        <v>24.430000000000003</v>
      </c>
      <c r="J373" s="35">
        <f t="shared" si="97"/>
        <v>1.5000000000000001E-2</v>
      </c>
      <c r="K373" s="35"/>
      <c r="L373" s="35">
        <f t="shared" si="97"/>
        <v>6.7383333333333342</v>
      </c>
      <c r="M373" s="35">
        <f t="shared" si="97"/>
        <v>0.05</v>
      </c>
      <c r="N373" s="35">
        <f t="shared" si="97"/>
        <v>0.15666666666666665</v>
      </c>
      <c r="O373" s="35">
        <f t="shared" si="97"/>
        <v>1.4999999999999999E-2</v>
      </c>
      <c r="P373" s="35">
        <f t="shared" si="97"/>
        <v>1.82</v>
      </c>
      <c r="Q373" s="35">
        <f t="shared" si="97"/>
        <v>98.654999999999987</v>
      </c>
    </row>
    <row r="374" spans="1:20" s="33" customFormat="1" x14ac:dyDescent="0.3">
      <c r="A374" s="36" t="s">
        <v>179</v>
      </c>
      <c r="B374" s="37">
        <f>_xlfn.STDEV.S(B367:B372)</f>
        <v>1.5863753233918707</v>
      </c>
      <c r="C374" s="37">
        <f t="shared" ref="C374:Q374" si="98">_xlfn.STDEV.S(C367:C372)</f>
        <v>6.1779176642835561E-2</v>
      </c>
      <c r="D374" s="37">
        <f t="shared" si="98"/>
        <v>0.23027519768022517</v>
      </c>
      <c r="E374" s="37">
        <f t="shared" si="98"/>
        <v>9.5742710775633816E-3</v>
      </c>
      <c r="F374" s="37">
        <f t="shared" si="98"/>
        <v>1.7777813888852212</v>
      </c>
      <c r="G374" s="37">
        <f t="shared" si="98"/>
        <v>7.7642874753579267</v>
      </c>
      <c r="H374" s="37">
        <f t="shared" si="98"/>
        <v>0.48454789924904856</v>
      </c>
      <c r="I374" s="37">
        <f t="shared" si="98"/>
        <v>3.8062422413713857</v>
      </c>
      <c r="J374" s="37">
        <f t="shared" si="98"/>
        <v>1.7320508075688773E-2</v>
      </c>
      <c r="K374" s="37"/>
      <c r="L374" s="37">
        <f t="shared" si="98"/>
        <v>4.4719589294476583</v>
      </c>
      <c r="M374" s="37">
        <f t="shared" si="98"/>
        <v>4.2426406871192847E-2</v>
      </c>
      <c r="N374" s="37">
        <f t="shared" si="98"/>
        <v>0.1267543556122103</v>
      </c>
      <c r="O374" s="37">
        <f t="shared" si="98"/>
        <v>7.0710678118654771E-3</v>
      </c>
      <c r="P374" s="37">
        <f t="shared" si="98"/>
        <v>5.6568542494923851E-2</v>
      </c>
      <c r="Q374" s="37">
        <f t="shared" si="98"/>
        <v>1.3717980900992675</v>
      </c>
    </row>
    <row r="375" spans="1:20" s="33" customFormat="1" x14ac:dyDescent="0.3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</row>
    <row r="376" spans="1:20" s="33" customFormat="1" x14ac:dyDescent="0.3">
      <c r="A376" s="33" t="s">
        <v>1047</v>
      </c>
      <c r="B376" s="33">
        <v>50.34</v>
      </c>
      <c r="C376" s="33">
        <v>0.18</v>
      </c>
      <c r="D376" s="33">
        <v>0.87</v>
      </c>
      <c r="E376" s="33">
        <v>0</v>
      </c>
      <c r="F376" s="33">
        <v>4.66</v>
      </c>
      <c r="G376" s="33">
        <v>19.690000000000001</v>
      </c>
      <c r="H376" s="33">
        <v>1.89</v>
      </c>
      <c r="I376" s="33">
        <v>20.67</v>
      </c>
      <c r="J376" s="33">
        <v>-0.01</v>
      </c>
      <c r="L376" s="33">
        <v>1.86</v>
      </c>
      <c r="N376" s="33">
        <v>0.04</v>
      </c>
      <c r="Q376" s="33">
        <v>100.19</v>
      </c>
      <c r="R376" s="33" t="s">
        <v>968</v>
      </c>
      <c r="S376" s="33" t="s">
        <v>444</v>
      </c>
      <c r="T376" s="33" t="s">
        <v>1048</v>
      </c>
    </row>
    <row r="377" spans="1:20" s="33" customFormat="1" x14ac:dyDescent="0.3">
      <c r="A377" s="33" t="s">
        <v>1055</v>
      </c>
      <c r="B377" s="33">
        <v>49.99</v>
      </c>
      <c r="C377" s="33">
        <v>0.24</v>
      </c>
      <c r="D377" s="33">
        <v>1.34</v>
      </c>
      <c r="E377" s="33">
        <v>0</v>
      </c>
      <c r="F377" s="33">
        <v>7.44</v>
      </c>
      <c r="G377" s="33">
        <v>20.78</v>
      </c>
      <c r="H377" s="33">
        <v>1.46</v>
      </c>
      <c r="I377" s="33">
        <v>17.62</v>
      </c>
      <c r="J377" s="33">
        <v>0</v>
      </c>
      <c r="L377" s="33">
        <v>0.94</v>
      </c>
      <c r="N377" s="33">
        <v>0.03</v>
      </c>
      <c r="Q377" s="33">
        <v>99.84</v>
      </c>
      <c r="R377" s="33" t="s">
        <v>968</v>
      </c>
      <c r="S377" s="33" t="s">
        <v>444</v>
      </c>
      <c r="T377" s="33" t="s">
        <v>1056</v>
      </c>
    </row>
    <row r="378" spans="1:20" s="33" customFormat="1" x14ac:dyDescent="0.3">
      <c r="A378" s="33" t="s">
        <v>1057</v>
      </c>
      <c r="B378" s="33">
        <v>50.09</v>
      </c>
      <c r="C378" s="33">
        <v>0.21</v>
      </c>
      <c r="D378" s="33">
        <v>1.17</v>
      </c>
      <c r="E378" s="33">
        <v>-0.01</v>
      </c>
      <c r="F378" s="33">
        <v>8.42</v>
      </c>
      <c r="G378" s="33">
        <v>20.81</v>
      </c>
      <c r="H378" s="33">
        <v>1.39</v>
      </c>
      <c r="I378" s="33">
        <v>16.43</v>
      </c>
      <c r="J378" s="33">
        <v>0.01</v>
      </c>
      <c r="L378" s="33">
        <v>1</v>
      </c>
      <c r="N378" s="33">
        <v>0.08</v>
      </c>
      <c r="Q378" s="33">
        <v>99.61</v>
      </c>
      <c r="R378" s="33" t="s">
        <v>968</v>
      </c>
      <c r="S378" s="33" t="s">
        <v>444</v>
      </c>
      <c r="T378" s="33" t="s">
        <v>1058</v>
      </c>
    </row>
    <row r="379" spans="1:20" s="33" customFormat="1" x14ac:dyDescent="0.3">
      <c r="A379" s="34" t="s">
        <v>178</v>
      </c>
      <c r="B379" s="35">
        <f>AVERAGE(B376:B378)</f>
        <v>50.140000000000008</v>
      </c>
      <c r="C379" s="35">
        <f t="shared" ref="C379:Q379" si="99">AVERAGE(C376:C378)</f>
        <v>0.21</v>
      </c>
      <c r="D379" s="35">
        <f t="shared" si="99"/>
        <v>1.1266666666666667</v>
      </c>
      <c r="E379" s="35">
        <f t="shared" si="99"/>
        <v>-3.3333333333333335E-3</v>
      </c>
      <c r="F379" s="35">
        <f t="shared" si="99"/>
        <v>6.8400000000000007</v>
      </c>
      <c r="G379" s="35">
        <f t="shared" si="99"/>
        <v>20.426666666666666</v>
      </c>
      <c r="H379" s="35">
        <f t="shared" si="99"/>
        <v>1.5799999999999998</v>
      </c>
      <c r="I379" s="35">
        <f t="shared" si="99"/>
        <v>18.240000000000002</v>
      </c>
      <c r="J379" s="35">
        <f t="shared" si="99"/>
        <v>0</v>
      </c>
      <c r="K379" s="35"/>
      <c r="L379" s="35">
        <f t="shared" si="99"/>
        <v>1.2666666666666666</v>
      </c>
      <c r="M379" s="35"/>
      <c r="N379" s="35">
        <f t="shared" si="99"/>
        <v>5.000000000000001E-2</v>
      </c>
      <c r="O379" s="35"/>
      <c r="P379" s="35"/>
      <c r="Q379" s="35">
        <f t="shared" si="99"/>
        <v>99.88</v>
      </c>
    </row>
    <row r="380" spans="1:20" s="33" customFormat="1" x14ac:dyDescent="0.3">
      <c r="A380" s="36" t="s">
        <v>179</v>
      </c>
      <c r="B380" s="37">
        <f>_xlfn.STDEV.S(B376:B378)</f>
        <v>0.18027756377320006</v>
      </c>
      <c r="C380" s="37">
        <f t="shared" ref="C380:Q380" si="100">_xlfn.STDEV.S(C376:C378)</f>
        <v>2.9999999999999968E-2</v>
      </c>
      <c r="D380" s="37">
        <f t="shared" si="100"/>
        <v>0.23797758998135468</v>
      </c>
      <c r="E380" s="37">
        <f t="shared" si="100"/>
        <v>5.773502691896258E-3</v>
      </c>
      <c r="F380" s="37">
        <f t="shared" si="100"/>
        <v>1.9504871186449739</v>
      </c>
      <c r="G380" s="37">
        <f t="shared" si="100"/>
        <v>0.63814836310479739</v>
      </c>
      <c r="H380" s="37">
        <f t="shared" si="100"/>
        <v>0.27073972741361957</v>
      </c>
      <c r="I380" s="37">
        <f t="shared" si="100"/>
        <v>2.1869384993638947</v>
      </c>
      <c r="J380" s="37">
        <f t="shared" si="100"/>
        <v>0.01</v>
      </c>
      <c r="K380" s="37"/>
      <c r="L380" s="37">
        <f t="shared" si="100"/>
        <v>0.51471675058553656</v>
      </c>
      <c r="M380" s="37"/>
      <c r="N380" s="37">
        <f t="shared" si="100"/>
        <v>2.6457513110645883E-2</v>
      </c>
      <c r="O380" s="37"/>
      <c r="P380" s="37"/>
      <c r="Q380" s="37">
        <f t="shared" si="100"/>
        <v>0.29206163733020352</v>
      </c>
    </row>
    <row r="381" spans="1:20" s="33" customFormat="1" x14ac:dyDescent="0.3"/>
    <row r="382" spans="1:20" s="33" customFormat="1" x14ac:dyDescent="0.3">
      <c r="A382" s="33" t="s">
        <v>317</v>
      </c>
      <c r="B382" s="33">
        <v>69.56</v>
      </c>
      <c r="D382" s="33">
        <v>20.190000000000001</v>
      </c>
      <c r="G382" s="33">
        <v>0.02</v>
      </c>
      <c r="I382" s="33">
        <v>0.12</v>
      </c>
      <c r="J382" s="33">
        <v>0.02</v>
      </c>
      <c r="K382" s="33">
        <v>0.01</v>
      </c>
      <c r="L382" s="33">
        <v>11.82</v>
      </c>
      <c r="M382" s="33">
        <v>0.28000000000000003</v>
      </c>
      <c r="Q382" s="33">
        <v>102.02</v>
      </c>
      <c r="R382" s="33" t="s">
        <v>448</v>
      </c>
      <c r="S382" s="33" t="s">
        <v>444</v>
      </c>
      <c r="T382" s="33" t="s">
        <v>318</v>
      </c>
    </row>
    <row r="383" spans="1:20" s="33" customFormat="1" x14ac:dyDescent="0.3">
      <c r="A383" s="33" t="s">
        <v>319</v>
      </c>
      <c r="B383" s="33">
        <v>69.22</v>
      </c>
      <c r="D383" s="33">
        <v>20.79</v>
      </c>
      <c r="G383" s="33">
        <v>0.02</v>
      </c>
      <c r="I383" s="33">
        <v>0.11</v>
      </c>
      <c r="J383" s="33">
        <v>0.02</v>
      </c>
      <c r="K383" s="33">
        <v>-0.04</v>
      </c>
      <c r="L383" s="33">
        <v>11.58</v>
      </c>
      <c r="M383" s="33">
        <v>0.25</v>
      </c>
      <c r="Q383" s="33">
        <v>101.99</v>
      </c>
      <c r="R383" s="33" t="s">
        <v>448</v>
      </c>
      <c r="S383" s="33" t="s">
        <v>444</v>
      </c>
      <c r="T383" s="33" t="s">
        <v>320</v>
      </c>
    </row>
    <row r="384" spans="1:20" s="33" customFormat="1" x14ac:dyDescent="0.3">
      <c r="A384" s="33" t="s">
        <v>321</v>
      </c>
      <c r="B384" s="33">
        <v>70.37</v>
      </c>
      <c r="D384" s="33">
        <v>20.010000000000002</v>
      </c>
      <c r="G384" s="33">
        <v>0.04</v>
      </c>
      <c r="I384" s="33">
        <v>0.13</v>
      </c>
      <c r="J384" s="33">
        <v>0.02</v>
      </c>
      <c r="K384" s="33">
        <v>0</v>
      </c>
      <c r="L384" s="33">
        <v>11.46</v>
      </c>
      <c r="M384" s="33">
        <v>0.42</v>
      </c>
      <c r="Q384" s="33">
        <v>102.45</v>
      </c>
      <c r="R384" s="33" t="s">
        <v>448</v>
      </c>
      <c r="S384" s="33" t="s">
        <v>444</v>
      </c>
      <c r="T384" s="33" t="s">
        <v>322</v>
      </c>
    </row>
    <row r="385" spans="1:20" s="33" customFormat="1" x14ac:dyDescent="0.3">
      <c r="A385" s="34" t="s">
        <v>178</v>
      </c>
      <c r="B385" s="35">
        <f>AVERAGE(B382:B384)</f>
        <v>69.716666666666669</v>
      </c>
      <c r="D385" s="35">
        <f>AVERAGE(D382:D384)</f>
        <v>20.330000000000002</v>
      </c>
      <c r="G385" s="35">
        <f>AVERAGE(G382:G384)</f>
        <v>2.6666666666666668E-2</v>
      </c>
      <c r="I385" s="35">
        <f>AVERAGE(I382:I384)</f>
        <v>0.12</v>
      </c>
      <c r="J385" s="35">
        <f>AVERAGE(J382:J384)</f>
        <v>0.02</v>
      </c>
      <c r="K385" s="35">
        <f>AVERAGE(K382:K384)</f>
        <v>-0.01</v>
      </c>
      <c r="L385" s="35">
        <f>AVERAGE(L382:L384)</f>
        <v>11.62</v>
      </c>
      <c r="M385" s="35">
        <f>AVERAGE(M382:M384)</f>
        <v>0.31666666666666665</v>
      </c>
      <c r="Q385" s="35">
        <f>AVERAGE(Q382:Q384)</f>
        <v>102.15333333333332</v>
      </c>
    </row>
    <row r="386" spans="1:20" s="33" customFormat="1" x14ac:dyDescent="0.3">
      <c r="A386" s="36" t="s">
        <v>179</v>
      </c>
      <c r="B386" s="37">
        <f>_xlfn.STDEV.S(B382:B384)</f>
        <v>0.59079043097644746</v>
      </c>
      <c r="D386" s="37">
        <f>_xlfn.STDEV.S(D382:D384)</f>
        <v>0.40841155713324145</v>
      </c>
      <c r="G386" s="37">
        <f>_xlfn.STDEV.S(G382:G384)</f>
        <v>1.1547005383792518E-2</v>
      </c>
      <c r="I386" s="37">
        <f>_xlfn.STDEV.S(I382:I384)</f>
        <v>1.0000000000000002E-2</v>
      </c>
      <c r="J386" s="37">
        <f>_xlfn.STDEV.S(J382:J384)</f>
        <v>0</v>
      </c>
      <c r="K386" s="37">
        <f>_xlfn.STDEV.S(K382:K384)</f>
        <v>2.6457513110645908E-2</v>
      </c>
      <c r="L386" s="37">
        <f>_xlfn.STDEV.S(L382:L384)</f>
        <v>0.18330302779823338</v>
      </c>
      <c r="M386" s="37">
        <f>_xlfn.STDEV.S(M382:M384)</f>
        <v>9.0737717258774719E-2</v>
      </c>
      <c r="Q386" s="37">
        <f>_xlfn.STDEV.S(Q382:Q384)</f>
        <v>0.2573583752927725</v>
      </c>
    </row>
    <row r="387" spans="1:20" x14ac:dyDescent="0.3">
      <c r="A387" s="14"/>
      <c r="B387" s="8"/>
      <c r="C387" s="8"/>
      <c r="G387" s="8"/>
      <c r="I387" s="8"/>
      <c r="J387" s="8"/>
      <c r="K387" s="8"/>
      <c r="L387" s="8"/>
      <c r="M387" s="8"/>
      <c r="Q387" s="8"/>
    </row>
    <row r="388" spans="1:20" x14ac:dyDescent="0.3">
      <c r="A388" s="1" t="s">
        <v>345</v>
      </c>
      <c r="B388" s="1">
        <v>66.17</v>
      </c>
      <c r="D388" s="1">
        <v>21.61</v>
      </c>
      <c r="G388" s="1">
        <v>0.08</v>
      </c>
      <c r="I388" s="1">
        <v>0.38</v>
      </c>
      <c r="J388" s="1">
        <v>0</v>
      </c>
      <c r="K388" s="1">
        <v>0.03</v>
      </c>
      <c r="L388" s="1">
        <v>13.54</v>
      </c>
      <c r="M388" s="1">
        <v>0.36</v>
      </c>
      <c r="Q388" s="1">
        <v>102.18</v>
      </c>
      <c r="R388" s="1" t="s">
        <v>448</v>
      </c>
      <c r="S388" s="1" t="s">
        <v>445</v>
      </c>
      <c r="T388" s="1" t="s">
        <v>346</v>
      </c>
    </row>
    <row r="389" spans="1:20" x14ac:dyDescent="0.3">
      <c r="A389" s="1" t="s">
        <v>347</v>
      </c>
      <c r="B389" s="1">
        <v>70.19</v>
      </c>
      <c r="D389" s="1">
        <v>20.170000000000002</v>
      </c>
      <c r="G389" s="1">
        <v>0.09</v>
      </c>
      <c r="I389" s="1">
        <v>0.16</v>
      </c>
      <c r="J389" s="1">
        <v>0</v>
      </c>
      <c r="K389" s="1">
        <v>0</v>
      </c>
      <c r="L389" s="1">
        <v>11.68</v>
      </c>
      <c r="M389" s="1">
        <v>0.28000000000000003</v>
      </c>
      <c r="Q389" s="1">
        <v>102.59</v>
      </c>
      <c r="R389" s="1" t="s">
        <v>448</v>
      </c>
      <c r="S389" s="1" t="s">
        <v>445</v>
      </c>
      <c r="T389" s="1" t="s">
        <v>348</v>
      </c>
    </row>
    <row r="390" spans="1:20" x14ac:dyDescent="0.3">
      <c r="A390" s="11" t="s">
        <v>178</v>
      </c>
      <c r="B390" s="7">
        <f>AVERAGE(B388:B389)</f>
        <v>68.180000000000007</v>
      </c>
      <c r="D390" s="7">
        <f>AVERAGE(D388:D389)</f>
        <v>20.89</v>
      </c>
      <c r="G390" s="7">
        <f>AVERAGE(G388:G389)</f>
        <v>8.4999999999999992E-2</v>
      </c>
      <c r="I390" s="7">
        <f>AVERAGE(I388:I389)</f>
        <v>0.27</v>
      </c>
      <c r="J390" s="7">
        <f>AVERAGE(J388:J389)</f>
        <v>0</v>
      </c>
      <c r="K390" s="7">
        <f>AVERAGE(K388:K389)</f>
        <v>1.4999999999999999E-2</v>
      </c>
      <c r="L390" s="7">
        <f>AVERAGE(L388:L389)</f>
        <v>12.61</v>
      </c>
      <c r="M390" s="7">
        <f>AVERAGE(M388:M389)</f>
        <v>0.32</v>
      </c>
      <c r="Q390" s="7">
        <f>AVERAGE(Q388:Q389)</f>
        <v>102.38500000000001</v>
      </c>
    </row>
    <row r="391" spans="1:20" x14ac:dyDescent="0.3">
      <c r="A391" s="14" t="s">
        <v>179</v>
      </c>
      <c r="B391" s="8">
        <f>_xlfn.STDEV.S(B388:B389)</f>
        <v>2.8425692603699182</v>
      </c>
      <c r="D391" s="8">
        <f>_xlfn.STDEV.S(D388:D389)</f>
        <v>1.0182337649086268</v>
      </c>
      <c r="G391" s="8">
        <f>_xlfn.STDEV.S(G388:G389)</f>
        <v>7.0710678118654719E-3</v>
      </c>
      <c r="I391" s="8">
        <f>_xlfn.STDEV.S(I388:I389)</f>
        <v>0.15556349186104046</v>
      </c>
      <c r="J391" s="8">
        <f>_xlfn.STDEV.S(J388:J389)</f>
        <v>0</v>
      </c>
      <c r="K391" s="8">
        <f>_xlfn.STDEV.S(K388:K389)</f>
        <v>2.1213203435596427E-2</v>
      </c>
      <c r="L391" s="8">
        <f>_xlfn.STDEV.S(L388:L389)</f>
        <v>1.3152186130069781</v>
      </c>
      <c r="M391" s="8">
        <f>_xlfn.STDEV.S(M388:M389)</f>
        <v>5.6568542494923879E-2</v>
      </c>
      <c r="Q391" s="8">
        <f>_xlfn.STDEV.S(Q388:Q389)</f>
        <v>0.28991378028648207</v>
      </c>
    </row>
    <row r="392" spans="1:20" x14ac:dyDescent="0.3">
      <c r="A392" s="14"/>
      <c r="B392" s="8"/>
      <c r="D392" s="8"/>
      <c r="G392" s="8"/>
      <c r="I392" s="8"/>
      <c r="J392" s="8"/>
      <c r="K392" s="8"/>
      <c r="L392" s="8"/>
      <c r="M392" s="8"/>
      <c r="Q392" s="8"/>
    </row>
    <row r="393" spans="1:20" x14ac:dyDescent="0.3">
      <c r="A393" s="1" t="s">
        <v>335</v>
      </c>
      <c r="B393" s="1">
        <v>65.81</v>
      </c>
      <c r="D393" s="1">
        <v>19.32</v>
      </c>
      <c r="G393" s="1">
        <v>0.09</v>
      </c>
      <c r="I393" s="1">
        <v>0.28000000000000003</v>
      </c>
      <c r="J393" s="1">
        <v>0.05</v>
      </c>
      <c r="K393" s="1">
        <v>0.02</v>
      </c>
      <c r="L393" s="1">
        <v>3.72</v>
      </c>
      <c r="M393" s="1">
        <v>11.3</v>
      </c>
      <c r="Q393" s="1">
        <v>100.58</v>
      </c>
      <c r="R393" s="1" t="s">
        <v>951</v>
      </c>
      <c r="S393" s="1" t="s">
        <v>445</v>
      </c>
      <c r="T393" s="1" t="s">
        <v>336</v>
      </c>
    </row>
    <row r="394" spans="1:20" x14ac:dyDescent="0.3">
      <c r="A394" s="1" t="s">
        <v>337</v>
      </c>
      <c r="B394" s="1">
        <v>66.45</v>
      </c>
      <c r="D394" s="1">
        <v>19.260000000000002</v>
      </c>
      <c r="G394" s="1">
        <v>0.05</v>
      </c>
      <c r="I394" s="1">
        <v>0.25</v>
      </c>
      <c r="J394" s="1">
        <v>0.05</v>
      </c>
      <c r="K394" s="1">
        <v>-0.02</v>
      </c>
      <c r="L394" s="1">
        <v>4.0599999999999996</v>
      </c>
      <c r="M394" s="1">
        <v>10.74</v>
      </c>
      <c r="Q394" s="1">
        <v>100.86</v>
      </c>
      <c r="R394" s="1" t="s">
        <v>951</v>
      </c>
      <c r="S394" s="1" t="s">
        <v>445</v>
      </c>
      <c r="T394" s="1" t="s">
        <v>338</v>
      </c>
    </row>
    <row r="395" spans="1:20" x14ac:dyDescent="0.3">
      <c r="A395" s="1" t="s">
        <v>339</v>
      </c>
      <c r="B395" s="1">
        <v>64.67</v>
      </c>
      <c r="D395" s="1">
        <v>18.96</v>
      </c>
      <c r="G395" s="1">
        <v>0.3</v>
      </c>
      <c r="I395" s="1">
        <v>0.42</v>
      </c>
      <c r="J395" s="1">
        <v>0.05</v>
      </c>
      <c r="K395" s="1">
        <v>0.04</v>
      </c>
      <c r="L395" s="1">
        <v>1.37</v>
      </c>
      <c r="M395" s="1">
        <v>14.34</v>
      </c>
      <c r="Q395" s="1">
        <v>100.16</v>
      </c>
      <c r="R395" s="1" t="s">
        <v>951</v>
      </c>
      <c r="S395" s="1" t="s">
        <v>445</v>
      </c>
      <c r="T395" s="1" t="s">
        <v>340</v>
      </c>
    </row>
    <row r="396" spans="1:20" x14ac:dyDescent="0.3">
      <c r="A396" s="1" t="s">
        <v>341</v>
      </c>
      <c r="B396" s="1">
        <v>64.849999999999994</v>
      </c>
      <c r="D396" s="1">
        <v>18.84</v>
      </c>
      <c r="G396" s="1">
        <v>0.01</v>
      </c>
      <c r="I396" s="1">
        <v>0.19</v>
      </c>
      <c r="J396" s="1">
        <v>-0.04</v>
      </c>
      <c r="K396" s="1">
        <v>0</v>
      </c>
      <c r="L396" s="1">
        <v>1.07</v>
      </c>
      <c r="M396" s="1">
        <v>15.27</v>
      </c>
      <c r="Q396" s="1">
        <v>100.23</v>
      </c>
      <c r="R396" s="1" t="s">
        <v>951</v>
      </c>
      <c r="S396" s="1" t="s">
        <v>445</v>
      </c>
      <c r="T396" s="1" t="s">
        <v>342</v>
      </c>
    </row>
    <row r="397" spans="1:20" x14ac:dyDescent="0.3">
      <c r="A397" s="1" t="s">
        <v>343</v>
      </c>
      <c r="B397" s="1">
        <v>65.010000000000005</v>
      </c>
      <c r="D397" s="1">
        <v>18.940000000000001</v>
      </c>
      <c r="G397" s="1">
        <v>0</v>
      </c>
      <c r="I397" s="1">
        <v>0.08</v>
      </c>
      <c r="J397" s="1">
        <v>0.04</v>
      </c>
      <c r="K397" s="1">
        <v>0.04</v>
      </c>
      <c r="L397" s="1">
        <v>1.37</v>
      </c>
      <c r="M397" s="1">
        <v>14.86</v>
      </c>
      <c r="Q397" s="1">
        <v>100.33</v>
      </c>
      <c r="R397" s="1" t="s">
        <v>951</v>
      </c>
      <c r="S397" s="1" t="s">
        <v>445</v>
      </c>
      <c r="T397" s="1" t="s">
        <v>344</v>
      </c>
    </row>
    <row r="398" spans="1:20" x14ac:dyDescent="0.3">
      <c r="A398" s="11" t="s">
        <v>178</v>
      </c>
      <c r="B398" s="7">
        <f>AVERAGE(B393:B397)</f>
        <v>65.35799999999999</v>
      </c>
      <c r="D398" s="7">
        <f>AVERAGE(D393:D397)</f>
        <v>19.064</v>
      </c>
      <c r="E398" s="7"/>
      <c r="F398" s="7"/>
      <c r="G398" s="7">
        <f t="shared" ref="G398:Q398" si="101">AVERAGE(G393:G397)</f>
        <v>0.09</v>
      </c>
      <c r="H398" s="7"/>
      <c r="I398" s="7">
        <f t="shared" si="101"/>
        <v>0.24399999999999999</v>
      </c>
      <c r="J398" s="7">
        <f t="shared" si="101"/>
        <v>3.0000000000000006E-2</v>
      </c>
      <c r="K398" s="7">
        <f t="shared" si="101"/>
        <v>1.6E-2</v>
      </c>
      <c r="L398" s="7">
        <f t="shared" si="101"/>
        <v>2.3180000000000001</v>
      </c>
      <c r="M398" s="7">
        <f t="shared" si="101"/>
        <v>13.301999999999998</v>
      </c>
      <c r="N398" s="7"/>
      <c r="O398" s="7"/>
      <c r="P398" s="7"/>
      <c r="Q398" s="7">
        <f t="shared" si="101"/>
        <v>100.432</v>
      </c>
    </row>
    <row r="399" spans="1:20" x14ac:dyDescent="0.3">
      <c r="A399" s="14" t="s">
        <v>179</v>
      </c>
      <c r="B399" s="8">
        <f>_xlfn.STDEV.S(B393:B397)</f>
        <v>0.74987999039846509</v>
      </c>
      <c r="D399" s="8">
        <f>_xlfn.STDEV.S(D393:D397)</f>
        <v>0.2123205124334436</v>
      </c>
      <c r="E399" s="8"/>
      <c r="F399" s="8"/>
      <c r="G399" s="8">
        <f t="shared" ref="G399:Q399" si="102">_xlfn.STDEV.S(G393:G397)</f>
        <v>0.12267844146385297</v>
      </c>
      <c r="H399" s="8"/>
      <c r="I399" s="8">
        <f t="shared" si="102"/>
        <v>0.1246194206373951</v>
      </c>
      <c r="J399" s="8">
        <f t="shared" si="102"/>
        <v>3.9370039370059062E-2</v>
      </c>
      <c r="K399" s="8">
        <f t="shared" si="102"/>
        <v>2.6076809620810597E-2</v>
      </c>
      <c r="L399" s="8">
        <f t="shared" si="102"/>
        <v>1.4452577624769909</v>
      </c>
      <c r="M399" s="8">
        <f t="shared" si="102"/>
        <v>2.1183531339226809</v>
      </c>
      <c r="N399" s="8"/>
      <c r="O399" s="8"/>
      <c r="P399" s="8"/>
      <c r="Q399" s="8">
        <f t="shared" si="102"/>
        <v>0.28734996084913583</v>
      </c>
    </row>
    <row r="400" spans="1:20" x14ac:dyDescent="0.3">
      <c r="A400" s="14"/>
      <c r="B400" s="8"/>
      <c r="C400" s="8"/>
      <c r="G400" s="8"/>
      <c r="I400" s="8"/>
      <c r="J400" s="8"/>
      <c r="K400" s="8"/>
      <c r="L400" s="8"/>
      <c r="M400" s="8"/>
      <c r="Q400" s="8"/>
    </row>
    <row r="401" spans="1:20" x14ac:dyDescent="0.3">
      <c r="A401" s="1" t="s">
        <v>329</v>
      </c>
      <c r="B401" s="6">
        <v>56.81</v>
      </c>
      <c r="D401" s="6">
        <v>27.94</v>
      </c>
      <c r="G401" s="6">
        <v>0.27</v>
      </c>
      <c r="I401" s="6">
        <v>0.4</v>
      </c>
      <c r="J401" s="6">
        <v>0.04</v>
      </c>
      <c r="K401" s="6">
        <v>-0.01</v>
      </c>
      <c r="L401" s="6">
        <v>6.51</v>
      </c>
      <c r="M401" s="6">
        <v>0.44</v>
      </c>
      <c r="Q401" s="1">
        <v>92.4</v>
      </c>
      <c r="R401" s="1" t="s">
        <v>583</v>
      </c>
      <c r="S401" s="1" t="s">
        <v>445</v>
      </c>
      <c r="T401" s="1" t="s">
        <v>330</v>
      </c>
    </row>
    <row r="402" spans="1:20" x14ac:dyDescent="0.3">
      <c r="A402" s="1" t="s">
        <v>331</v>
      </c>
      <c r="B402" s="6">
        <v>57.38</v>
      </c>
      <c r="D402" s="6">
        <v>25.5</v>
      </c>
      <c r="G402" s="6">
        <v>0.16</v>
      </c>
      <c r="I402" s="6">
        <v>0.89</v>
      </c>
      <c r="J402" s="6">
        <v>0.03</v>
      </c>
      <c r="K402" s="6">
        <v>0.03</v>
      </c>
      <c r="L402" s="6">
        <v>9.01</v>
      </c>
      <c r="M402" s="6">
        <v>0.57999999999999996</v>
      </c>
      <c r="Q402" s="1">
        <v>93.57</v>
      </c>
      <c r="R402" s="1" t="s">
        <v>583</v>
      </c>
      <c r="S402" s="1" t="s">
        <v>445</v>
      </c>
      <c r="T402" s="1" t="s">
        <v>332</v>
      </c>
    </row>
    <row r="403" spans="1:20" x14ac:dyDescent="0.3">
      <c r="A403" s="11" t="s">
        <v>178</v>
      </c>
      <c r="B403" s="7">
        <f>AVERAGE(B401:B402)</f>
        <v>57.094999999999999</v>
      </c>
      <c r="D403" s="7">
        <f>AVERAGE(D401:D402)</f>
        <v>26.72</v>
      </c>
      <c r="G403" s="7">
        <f>AVERAGE(G401:G402)</f>
        <v>0.21500000000000002</v>
      </c>
      <c r="I403" s="7">
        <f>AVERAGE(I401:I402)</f>
        <v>0.64500000000000002</v>
      </c>
      <c r="J403" s="7">
        <f>AVERAGE(J401:J402)</f>
        <v>3.5000000000000003E-2</v>
      </c>
      <c r="K403" s="7">
        <f>AVERAGE(K401:K402)</f>
        <v>9.9999999999999985E-3</v>
      </c>
      <c r="L403" s="7">
        <f>AVERAGE(L401:L402)</f>
        <v>7.76</v>
      </c>
      <c r="M403" s="7">
        <f>AVERAGE(M401:M402)</f>
        <v>0.51</v>
      </c>
      <c r="N403" s="7"/>
      <c r="O403" s="7"/>
      <c r="P403" s="7"/>
      <c r="Q403" s="7">
        <f t="shared" ref="Q403" si="103">AVERAGE(Q401:Q402)</f>
        <v>92.984999999999999</v>
      </c>
      <c r="R403" s="7"/>
    </row>
    <row r="404" spans="1:20" x14ac:dyDescent="0.3">
      <c r="A404" s="14" t="s">
        <v>179</v>
      </c>
      <c r="B404" s="8">
        <f>_xlfn.STDEV.S(B401:B402)</f>
        <v>0.40305086527633227</v>
      </c>
      <c r="D404" s="8">
        <f>_xlfn.STDEV.S(D401:D402)</f>
        <v>1.725340546095177</v>
      </c>
      <c r="G404" s="8">
        <f>_xlfn.STDEV.S(G401:G402)</f>
        <v>7.7781745930520133E-2</v>
      </c>
      <c r="I404" s="8">
        <f>_xlfn.STDEV.S(I401:I402)</f>
        <v>0.34648232278140828</v>
      </c>
      <c r="J404" s="8">
        <f>_xlfn.STDEV.S(J401:J402)</f>
        <v>7.0710678118654537E-3</v>
      </c>
      <c r="K404" s="8">
        <f>_xlfn.STDEV.S(K401:K402)</f>
        <v>2.8284271247461905E-2</v>
      </c>
      <c r="L404" s="8">
        <f>_xlfn.STDEV.S(L401:L402)</f>
        <v>1.7677669529663689</v>
      </c>
      <c r="M404" s="8">
        <f>_xlfn.STDEV.S(M401:M402)</f>
        <v>9.8994949366116816E-2</v>
      </c>
      <c r="N404" s="8"/>
      <c r="O404" s="8"/>
      <c r="P404" s="8"/>
      <c r="Q404" s="8">
        <f t="shared" ref="Q404" si="104">_xlfn.STDEV.S(Q401:Q402)</f>
        <v>0.82731493398825173</v>
      </c>
      <c r="R404" s="8"/>
    </row>
    <row r="405" spans="1:20" x14ac:dyDescent="0.3">
      <c r="A405" s="14"/>
      <c r="B405" s="8"/>
      <c r="C405" s="8"/>
      <c r="G405" s="8"/>
      <c r="I405" s="8"/>
      <c r="J405" s="8"/>
      <c r="K405" s="8"/>
      <c r="L405" s="8"/>
      <c r="M405" s="8"/>
      <c r="Q405" s="8"/>
    </row>
    <row r="406" spans="1:20" s="33" customFormat="1" x14ac:dyDescent="0.3">
      <c r="A406" s="33" t="s">
        <v>1379</v>
      </c>
      <c r="B406" s="33">
        <v>46.94</v>
      </c>
      <c r="C406" s="33">
        <v>0.56000000000000005</v>
      </c>
      <c r="D406" s="33">
        <v>2.39</v>
      </c>
      <c r="E406" s="33">
        <v>0</v>
      </c>
      <c r="F406" s="33">
        <v>0.02</v>
      </c>
      <c r="G406" s="33">
        <v>1.07</v>
      </c>
      <c r="H406" s="33">
        <v>2.42</v>
      </c>
      <c r="I406" s="33">
        <v>33.67</v>
      </c>
      <c r="J406" s="33">
        <v>0.03</v>
      </c>
      <c r="L406" s="33">
        <v>7.94</v>
      </c>
      <c r="N406" s="33">
        <v>0.54</v>
      </c>
      <c r="Q406" s="33">
        <v>95.58</v>
      </c>
      <c r="R406" s="33" t="s">
        <v>970</v>
      </c>
      <c r="S406" s="33" t="s">
        <v>454</v>
      </c>
      <c r="T406" s="33" t="s">
        <v>1380</v>
      </c>
    </row>
    <row r="407" spans="1:20" s="33" customFormat="1" x14ac:dyDescent="0.3">
      <c r="A407" s="33" t="s">
        <v>1381</v>
      </c>
      <c r="B407" s="33">
        <v>51.71</v>
      </c>
      <c r="C407" s="33">
        <v>0.46</v>
      </c>
      <c r="D407" s="33">
        <v>0.75</v>
      </c>
      <c r="E407" s="33">
        <v>0</v>
      </c>
      <c r="F407" s="33">
        <v>0.01</v>
      </c>
      <c r="G407" s="33">
        <v>2.4</v>
      </c>
      <c r="H407" s="33">
        <v>1.22</v>
      </c>
      <c r="I407" s="33">
        <v>24.99</v>
      </c>
      <c r="J407" s="33">
        <v>0.04</v>
      </c>
      <c r="L407" s="33">
        <v>12.04</v>
      </c>
      <c r="N407" s="33">
        <v>0.06</v>
      </c>
      <c r="Q407" s="33">
        <v>93.68</v>
      </c>
      <c r="R407" s="33" t="s">
        <v>970</v>
      </c>
      <c r="S407" s="33" t="s">
        <v>454</v>
      </c>
      <c r="T407" s="33" t="s">
        <v>1382</v>
      </c>
    </row>
    <row r="408" spans="1:20" s="33" customFormat="1" x14ac:dyDescent="0.3">
      <c r="A408" s="33" t="s">
        <v>1383</v>
      </c>
      <c r="B408" s="33">
        <v>52.63</v>
      </c>
      <c r="C408" s="33">
        <v>0.53</v>
      </c>
      <c r="D408" s="33">
        <v>1.65</v>
      </c>
      <c r="E408" s="33">
        <v>0</v>
      </c>
      <c r="F408" s="33">
        <v>0.01</v>
      </c>
      <c r="G408" s="33">
        <v>2.19</v>
      </c>
      <c r="H408" s="33">
        <v>0.89</v>
      </c>
      <c r="I408" s="33">
        <v>27.49</v>
      </c>
      <c r="J408" s="33">
        <v>7.0000000000000007E-2</v>
      </c>
      <c r="L408" s="33">
        <v>12.48</v>
      </c>
      <c r="N408" s="33">
        <v>0.1</v>
      </c>
      <c r="Q408" s="33">
        <v>98.04</v>
      </c>
      <c r="R408" s="33" t="s">
        <v>970</v>
      </c>
      <c r="S408" s="33" t="s">
        <v>454</v>
      </c>
      <c r="T408" s="33" t="s">
        <v>1384</v>
      </c>
    </row>
    <row r="409" spans="1:20" s="33" customFormat="1" x14ac:dyDescent="0.3">
      <c r="A409" s="33" t="s">
        <v>1385</v>
      </c>
      <c r="B409" s="33">
        <v>50.14</v>
      </c>
      <c r="C409" s="33">
        <v>0.4</v>
      </c>
      <c r="D409" s="33">
        <v>2.21</v>
      </c>
      <c r="E409" s="33">
        <v>-0.01</v>
      </c>
      <c r="F409" s="33">
        <v>0.26</v>
      </c>
      <c r="G409" s="33">
        <v>14.44</v>
      </c>
      <c r="H409" s="33">
        <v>2.25</v>
      </c>
      <c r="I409" s="33">
        <v>24.95</v>
      </c>
      <c r="J409" s="33">
        <v>0.03</v>
      </c>
      <c r="L409" s="33">
        <v>4.13</v>
      </c>
      <c r="N409" s="33">
        <v>0.06</v>
      </c>
      <c r="Q409" s="33">
        <v>98.87</v>
      </c>
      <c r="R409" s="33" t="s">
        <v>970</v>
      </c>
      <c r="S409" s="33" t="s">
        <v>454</v>
      </c>
      <c r="T409" s="33" t="s">
        <v>1386</v>
      </c>
    </row>
    <row r="410" spans="1:20" s="33" customFormat="1" x14ac:dyDescent="0.3">
      <c r="A410" s="33" t="s">
        <v>1387</v>
      </c>
      <c r="B410" s="33">
        <v>49.51</v>
      </c>
      <c r="C410" s="33">
        <v>0.24</v>
      </c>
      <c r="D410" s="33">
        <v>2.14</v>
      </c>
      <c r="E410" s="33">
        <v>0</v>
      </c>
      <c r="F410" s="33">
        <v>0.06</v>
      </c>
      <c r="G410" s="33">
        <v>1.1000000000000001</v>
      </c>
      <c r="H410" s="33">
        <v>4.01</v>
      </c>
      <c r="I410" s="33">
        <v>29.01</v>
      </c>
      <c r="J410" s="33">
        <v>-0.03</v>
      </c>
      <c r="L410" s="33">
        <v>6.9</v>
      </c>
      <c r="N410" s="33">
        <v>0.2</v>
      </c>
      <c r="Q410" s="33">
        <v>93.19</v>
      </c>
      <c r="R410" s="33" t="s">
        <v>970</v>
      </c>
      <c r="S410" s="33" t="s">
        <v>454</v>
      </c>
      <c r="T410" s="33" t="s">
        <v>1388</v>
      </c>
    </row>
    <row r="411" spans="1:20" s="33" customFormat="1" x14ac:dyDescent="0.3">
      <c r="A411" s="33" t="s">
        <v>1393</v>
      </c>
      <c r="B411" s="33">
        <v>50.28</v>
      </c>
      <c r="C411" s="33">
        <v>0.28000000000000003</v>
      </c>
      <c r="D411" s="33">
        <v>1.8</v>
      </c>
      <c r="E411" s="33">
        <v>0</v>
      </c>
      <c r="F411" s="33">
        <v>0.14000000000000001</v>
      </c>
      <c r="G411" s="33">
        <v>9.3699999999999992</v>
      </c>
      <c r="H411" s="33">
        <v>1.48</v>
      </c>
      <c r="I411" s="33">
        <v>26.09</v>
      </c>
      <c r="J411" s="33">
        <v>0.02</v>
      </c>
      <c r="L411" s="33">
        <v>7.92</v>
      </c>
      <c r="N411" s="33">
        <v>0.06</v>
      </c>
      <c r="Q411" s="33">
        <v>97.43</v>
      </c>
      <c r="R411" s="33" t="s">
        <v>970</v>
      </c>
      <c r="S411" s="33" t="s">
        <v>454</v>
      </c>
      <c r="T411" s="33" t="s">
        <v>1394</v>
      </c>
    </row>
    <row r="412" spans="1:20" s="33" customFormat="1" x14ac:dyDescent="0.3">
      <c r="A412" s="33" t="s">
        <v>1395</v>
      </c>
      <c r="B412" s="33">
        <v>52.39</v>
      </c>
      <c r="C412" s="33">
        <v>0.61</v>
      </c>
      <c r="D412" s="33">
        <v>1.89</v>
      </c>
      <c r="E412" s="33">
        <v>0</v>
      </c>
      <c r="F412" s="33">
        <v>0.01</v>
      </c>
      <c r="G412" s="33">
        <v>2.17</v>
      </c>
      <c r="H412" s="33">
        <v>0.61</v>
      </c>
      <c r="I412" s="33">
        <v>27.85</v>
      </c>
      <c r="J412" s="33">
        <v>0.04</v>
      </c>
      <c r="L412" s="33">
        <v>12.34</v>
      </c>
      <c r="N412" s="33">
        <v>0.12</v>
      </c>
      <c r="Q412" s="33">
        <v>98.05</v>
      </c>
      <c r="R412" s="33" t="s">
        <v>970</v>
      </c>
      <c r="S412" s="33" t="s">
        <v>454</v>
      </c>
      <c r="T412" s="33" t="s">
        <v>1396</v>
      </c>
    </row>
    <row r="413" spans="1:20" s="33" customFormat="1" x14ac:dyDescent="0.3">
      <c r="A413" s="33" t="s">
        <v>1397</v>
      </c>
      <c r="B413" s="33">
        <v>53.81</v>
      </c>
      <c r="C413" s="33">
        <v>0.36</v>
      </c>
      <c r="D413" s="33">
        <v>2.7</v>
      </c>
      <c r="E413" s="33">
        <v>-0.01</v>
      </c>
      <c r="F413" s="33">
        <v>0.02</v>
      </c>
      <c r="G413" s="33">
        <v>1.71</v>
      </c>
      <c r="H413" s="33">
        <v>0.92</v>
      </c>
      <c r="I413" s="33">
        <v>24.76</v>
      </c>
      <c r="J413" s="33">
        <v>0.02</v>
      </c>
      <c r="L413" s="33">
        <v>11.63</v>
      </c>
      <c r="N413" s="33">
        <v>0.08</v>
      </c>
      <c r="Q413" s="33">
        <v>96.01</v>
      </c>
      <c r="R413" s="33" t="s">
        <v>970</v>
      </c>
      <c r="S413" s="33" t="s">
        <v>454</v>
      </c>
      <c r="T413" s="33" t="s">
        <v>1398</v>
      </c>
    </row>
    <row r="414" spans="1:20" s="33" customFormat="1" x14ac:dyDescent="0.3">
      <c r="A414" s="33" t="s">
        <v>1399</v>
      </c>
      <c r="B414" s="33">
        <v>51.35</v>
      </c>
      <c r="C414" s="33">
        <v>0.5</v>
      </c>
      <c r="D414" s="33">
        <v>1.52</v>
      </c>
      <c r="E414" s="33">
        <v>0</v>
      </c>
      <c r="F414" s="33">
        <v>0.02</v>
      </c>
      <c r="G414" s="33">
        <v>3.85</v>
      </c>
      <c r="H414" s="33">
        <v>1.1200000000000001</v>
      </c>
      <c r="I414" s="33">
        <v>26.56</v>
      </c>
      <c r="J414" s="33">
        <v>0.05</v>
      </c>
      <c r="L414" s="33">
        <v>11.04</v>
      </c>
      <c r="N414" s="33">
        <v>0.13</v>
      </c>
      <c r="Q414" s="33">
        <v>96.15</v>
      </c>
      <c r="R414" s="33" t="s">
        <v>970</v>
      </c>
      <c r="S414" s="33" t="s">
        <v>454</v>
      </c>
      <c r="T414" s="33" t="s">
        <v>1400</v>
      </c>
    </row>
    <row r="415" spans="1:20" s="33" customFormat="1" x14ac:dyDescent="0.3">
      <c r="A415" s="33" t="s">
        <v>1401</v>
      </c>
      <c r="B415" s="33">
        <v>51.89</v>
      </c>
      <c r="C415" s="33">
        <v>0.52</v>
      </c>
      <c r="D415" s="33">
        <v>1.1200000000000001</v>
      </c>
      <c r="E415" s="33">
        <v>0</v>
      </c>
      <c r="F415" s="33">
        <v>0.01</v>
      </c>
      <c r="G415" s="33">
        <v>3.16</v>
      </c>
      <c r="H415" s="33">
        <v>1.36</v>
      </c>
      <c r="I415" s="33">
        <v>26.25</v>
      </c>
      <c r="J415" s="33">
        <v>0.02</v>
      </c>
      <c r="L415" s="33">
        <v>11.47</v>
      </c>
      <c r="N415" s="33">
        <v>7.0000000000000007E-2</v>
      </c>
      <c r="Q415" s="33">
        <v>95.87</v>
      </c>
      <c r="R415" s="33" t="s">
        <v>970</v>
      </c>
      <c r="S415" s="33" t="s">
        <v>454</v>
      </c>
      <c r="T415" s="33" t="s">
        <v>1402</v>
      </c>
    </row>
    <row r="416" spans="1:20" s="33" customFormat="1" x14ac:dyDescent="0.3">
      <c r="A416" s="33" t="s">
        <v>1405</v>
      </c>
      <c r="B416" s="33">
        <v>52.05</v>
      </c>
      <c r="C416" s="33">
        <v>0.36</v>
      </c>
      <c r="D416" s="33">
        <v>1.2</v>
      </c>
      <c r="E416" s="33">
        <v>-0.01</v>
      </c>
      <c r="F416" s="33">
        <v>0.01</v>
      </c>
      <c r="G416" s="33">
        <v>3.53</v>
      </c>
      <c r="H416" s="33">
        <v>1.02</v>
      </c>
      <c r="I416" s="33">
        <v>25.77</v>
      </c>
      <c r="J416" s="33">
        <v>-0.02</v>
      </c>
      <c r="L416" s="33">
        <v>11.87</v>
      </c>
      <c r="N416" s="33">
        <v>0.13</v>
      </c>
      <c r="Q416" s="33">
        <v>95.94</v>
      </c>
      <c r="R416" s="33" t="s">
        <v>970</v>
      </c>
      <c r="S416" s="33" t="s">
        <v>454</v>
      </c>
      <c r="T416" s="33" t="s">
        <v>1406</v>
      </c>
    </row>
    <row r="417" spans="1:20" s="33" customFormat="1" x14ac:dyDescent="0.3">
      <c r="A417" s="33" t="s">
        <v>1407</v>
      </c>
      <c r="B417" s="33">
        <v>51.98</v>
      </c>
      <c r="C417" s="33">
        <v>0.18</v>
      </c>
      <c r="D417" s="33">
        <v>1.21</v>
      </c>
      <c r="E417" s="33">
        <v>0.01</v>
      </c>
      <c r="F417" s="33">
        <v>0.01</v>
      </c>
      <c r="G417" s="33">
        <v>4.6500000000000004</v>
      </c>
      <c r="H417" s="33">
        <v>1.2</v>
      </c>
      <c r="I417" s="33">
        <v>26.12</v>
      </c>
      <c r="J417" s="33">
        <v>0</v>
      </c>
      <c r="L417" s="33">
        <v>10.54</v>
      </c>
      <c r="N417" s="33">
        <v>0.08</v>
      </c>
      <c r="Q417" s="33">
        <v>95.99</v>
      </c>
      <c r="R417" s="33" t="s">
        <v>970</v>
      </c>
      <c r="S417" s="33" t="s">
        <v>454</v>
      </c>
      <c r="T417" s="33" t="s">
        <v>1408</v>
      </c>
    </row>
    <row r="418" spans="1:20" s="33" customFormat="1" x14ac:dyDescent="0.3">
      <c r="A418" s="34" t="s">
        <v>178</v>
      </c>
      <c r="B418" s="35">
        <f t="shared" ref="B418:J418" si="105">AVERAGE(B406:B417)</f>
        <v>51.223333333333336</v>
      </c>
      <c r="C418" s="35">
        <f t="shared" si="105"/>
        <v>0.41666666666666674</v>
      </c>
      <c r="D418" s="35">
        <f t="shared" si="105"/>
        <v>1.7150000000000001</v>
      </c>
      <c r="E418" s="35">
        <f t="shared" si="105"/>
        <v>-1.6666666666666663E-3</v>
      </c>
      <c r="F418" s="35">
        <f t="shared" si="105"/>
        <v>4.8333333333333339E-2</v>
      </c>
      <c r="G418" s="35">
        <f t="shared" si="105"/>
        <v>4.1366666666666676</v>
      </c>
      <c r="H418" s="35">
        <f t="shared" si="105"/>
        <v>1.5416666666666663</v>
      </c>
      <c r="I418" s="35">
        <f t="shared" si="105"/>
        <v>26.959166666666665</v>
      </c>
      <c r="J418" s="35">
        <f t="shared" si="105"/>
        <v>2.2500000000000003E-2</v>
      </c>
      <c r="K418" s="35"/>
      <c r="L418" s="35">
        <f>AVERAGE(L406:L417)</f>
        <v>10.024999999999999</v>
      </c>
      <c r="M418" s="35"/>
      <c r="N418" s="35">
        <f>AVERAGE(N406:N417)</f>
        <v>0.13583333333333336</v>
      </c>
      <c r="O418" s="35"/>
      <c r="P418" s="35"/>
      <c r="Q418" s="35">
        <f>AVERAGE(Q406:Q417)</f>
        <v>96.233333333333334</v>
      </c>
    </row>
    <row r="419" spans="1:20" s="33" customFormat="1" x14ac:dyDescent="0.3">
      <c r="A419" s="36" t="s">
        <v>179</v>
      </c>
      <c r="B419" s="37">
        <f t="shared" ref="B419:J419" si="106">_xlfn.STDEV.S(B406:B417)</f>
        <v>1.7921512382067717</v>
      </c>
      <c r="C419" s="37">
        <f t="shared" si="106"/>
        <v>0.13580288745981872</v>
      </c>
      <c r="D419" s="37">
        <f t="shared" si="106"/>
        <v>0.58286907932773624</v>
      </c>
      <c r="E419" s="37">
        <f t="shared" si="106"/>
        <v>5.773502691896258E-3</v>
      </c>
      <c r="F419" s="37">
        <f t="shared" si="106"/>
        <v>7.6613947618543787E-2</v>
      </c>
      <c r="G419" s="37">
        <f t="shared" si="106"/>
        <v>3.9358707788593335</v>
      </c>
      <c r="H419" s="37">
        <f t="shared" si="106"/>
        <v>0.94156381846501769</v>
      </c>
      <c r="I419" s="37">
        <f t="shared" si="106"/>
        <v>2.4606594028775497</v>
      </c>
      <c r="J419" s="37">
        <f t="shared" si="106"/>
        <v>2.83244192751189E-2</v>
      </c>
      <c r="K419" s="37"/>
      <c r="L419" s="37">
        <f>_xlfn.STDEV.S(L406:L417)</f>
        <v>2.6646661056397778</v>
      </c>
      <c r="M419" s="37"/>
      <c r="N419" s="37">
        <f>_xlfn.STDEV.S(N406:N417)</f>
        <v>0.13378805037910682</v>
      </c>
      <c r="O419" s="37"/>
      <c r="P419" s="37"/>
      <c r="Q419" s="37">
        <f>_xlfn.STDEV.S(Q406:Q417)</f>
        <v>1.6919775054024453</v>
      </c>
    </row>
    <row r="420" spans="1:20" s="33" customFormat="1" x14ac:dyDescent="0.3">
      <c r="A420" s="36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</row>
    <row r="421" spans="1:20" s="33" customFormat="1" x14ac:dyDescent="0.3">
      <c r="A421" s="33" t="s">
        <v>1389</v>
      </c>
      <c r="B421" s="33">
        <v>49.41</v>
      </c>
      <c r="C421" s="33">
        <v>0.23</v>
      </c>
      <c r="D421" s="33">
        <v>1.3</v>
      </c>
      <c r="E421" s="33">
        <v>0</v>
      </c>
      <c r="F421" s="33">
        <v>7.0000000000000007E-2</v>
      </c>
      <c r="G421" s="33">
        <v>0.83</v>
      </c>
      <c r="H421" s="33">
        <v>3.86</v>
      </c>
      <c r="I421" s="33">
        <v>30.79</v>
      </c>
      <c r="J421" s="33">
        <v>0</v>
      </c>
      <c r="L421" s="33">
        <v>7.43</v>
      </c>
      <c r="N421" s="33">
        <v>0.18</v>
      </c>
      <c r="Q421" s="33">
        <v>94.11</v>
      </c>
      <c r="R421" s="33" t="s">
        <v>968</v>
      </c>
      <c r="S421" s="33" t="s">
        <v>454</v>
      </c>
      <c r="T421" s="33" t="s">
        <v>1390</v>
      </c>
    </row>
    <row r="422" spans="1:20" s="33" customFormat="1" x14ac:dyDescent="0.3">
      <c r="A422" s="33" t="s">
        <v>1391</v>
      </c>
      <c r="B422" s="33">
        <v>51.11</v>
      </c>
      <c r="C422" s="33">
        <v>0.25</v>
      </c>
      <c r="D422" s="33">
        <v>3.97</v>
      </c>
      <c r="E422" s="33">
        <v>0</v>
      </c>
      <c r="F422" s="33">
        <v>0.05</v>
      </c>
      <c r="G422" s="33">
        <v>0.45</v>
      </c>
      <c r="H422" s="33">
        <v>2.79</v>
      </c>
      <c r="I422" s="33">
        <v>26.43</v>
      </c>
      <c r="J422" s="33">
        <v>-0.01</v>
      </c>
      <c r="L422" s="33">
        <v>6.18</v>
      </c>
      <c r="N422" s="33">
        <v>0.23</v>
      </c>
      <c r="Q422" s="33">
        <v>91.47</v>
      </c>
      <c r="R422" s="33" t="s">
        <v>968</v>
      </c>
      <c r="S422" s="33" t="s">
        <v>454</v>
      </c>
      <c r="T422" s="33" t="s">
        <v>1392</v>
      </c>
    </row>
    <row r="423" spans="1:20" s="33" customFormat="1" x14ac:dyDescent="0.3">
      <c r="A423" s="33" t="s">
        <v>1403</v>
      </c>
      <c r="B423" s="33">
        <v>50.4</v>
      </c>
      <c r="C423" s="33">
        <v>0.19</v>
      </c>
      <c r="D423" s="33">
        <v>0.76</v>
      </c>
      <c r="E423" s="33">
        <v>0</v>
      </c>
      <c r="F423" s="33">
        <v>7.0000000000000007E-2</v>
      </c>
      <c r="G423" s="33">
        <v>0.38</v>
      </c>
      <c r="H423" s="33">
        <v>2.4500000000000002</v>
      </c>
      <c r="I423" s="33">
        <v>32.11</v>
      </c>
      <c r="J423" s="33">
        <v>0.04</v>
      </c>
      <c r="L423" s="33">
        <v>6.69</v>
      </c>
      <c r="N423" s="33">
        <v>0.13</v>
      </c>
      <c r="Q423" s="33">
        <v>93.21</v>
      </c>
      <c r="R423" s="33" t="s">
        <v>968</v>
      </c>
      <c r="S423" s="33" t="s">
        <v>454</v>
      </c>
      <c r="T423" s="33" t="s">
        <v>1404</v>
      </c>
    </row>
    <row r="424" spans="1:20" s="33" customFormat="1" x14ac:dyDescent="0.3">
      <c r="A424" s="34" t="s">
        <v>178</v>
      </c>
      <c r="B424" s="35">
        <f>AVERAGE(B421:B423)</f>
        <v>50.306666666666665</v>
      </c>
      <c r="C424" s="35">
        <f t="shared" ref="C424:Q424" si="107">AVERAGE(C421:C423)</f>
        <v>0.2233333333333333</v>
      </c>
      <c r="D424" s="35">
        <f t="shared" si="107"/>
        <v>2.0100000000000002</v>
      </c>
      <c r="E424" s="35">
        <f t="shared" si="107"/>
        <v>0</v>
      </c>
      <c r="F424" s="35">
        <f t="shared" si="107"/>
        <v>6.3333333333333339E-2</v>
      </c>
      <c r="G424" s="35">
        <f t="shared" si="107"/>
        <v>0.55333333333333334</v>
      </c>
      <c r="H424" s="35">
        <f t="shared" si="107"/>
        <v>3.0333333333333337</v>
      </c>
      <c r="I424" s="35">
        <f t="shared" si="107"/>
        <v>29.776666666666667</v>
      </c>
      <c r="J424" s="35">
        <f t="shared" si="107"/>
        <v>0.01</v>
      </c>
      <c r="K424" s="35"/>
      <c r="L424" s="35">
        <f t="shared" si="107"/>
        <v>6.7666666666666666</v>
      </c>
      <c r="M424" s="35"/>
      <c r="N424" s="35">
        <f t="shared" si="107"/>
        <v>0.18000000000000002</v>
      </c>
      <c r="O424" s="35"/>
      <c r="P424" s="35"/>
      <c r="Q424" s="35">
        <f t="shared" si="107"/>
        <v>92.929999999999993</v>
      </c>
    </row>
    <row r="425" spans="1:20" s="33" customFormat="1" x14ac:dyDescent="0.3">
      <c r="A425" s="36" t="s">
        <v>179</v>
      </c>
      <c r="B425" s="37">
        <f>_xlfn.STDEV.S(B421:B423)</f>
        <v>0.85383448825479968</v>
      </c>
      <c r="C425" s="37">
        <f t="shared" ref="C425:Q425" si="108">_xlfn.STDEV.S(C421:C423)</f>
        <v>3.0550504633039068E-2</v>
      </c>
      <c r="D425" s="37">
        <f t="shared" si="108"/>
        <v>1.7187495454544854</v>
      </c>
      <c r="E425" s="37">
        <f t="shared" si="108"/>
        <v>0</v>
      </c>
      <c r="F425" s="37">
        <f t="shared" si="108"/>
        <v>1.1547005383792556E-2</v>
      </c>
      <c r="G425" s="37">
        <f t="shared" si="108"/>
        <v>0.24214320831552</v>
      </c>
      <c r="H425" s="37">
        <f t="shared" si="108"/>
        <v>0.73582153633427327</v>
      </c>
      <c r="I425" s="37">
        <f t="shared" si="108"/>
        <v>2.9724961452175731</v>
      </c>
      <c r="J425" s="37">
        <f t="shared" si="108"/>
        <v>2.6457513110645908E-2</v>
      </c>
      <c r="K425" s="37"/>
      <c r="L425" s="37">
        <f t="shared" si="108"/>
        <v>0.62851677251552585</v>
      </c>
      <c r="M425" s="37"/>
      <c r="N425" s="37">
        <f t="shared" si="108"/>
        <v>4.9999999999999954E-2</v>
      </c>
      <c r="O425" s="37"/>
      <c r="P425" s="37"/>
      <c r="Q425" s="37">
        <f t="shared" si="108"/>
        <v>1.3420879255846092</v>
      </c>
    </row>
    <row r="426" spans="1:20" s="33" customFormat="1" x14ac:dyDescent="0.3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</row>
    <row r="427" spans="1:20" s="33" customFormat="1" x14ac:dyDescent="0.3">
      <c r="A427" s="33" t="s">
        <v>365</v>
      </c>
      <c r="B427" s="33">
        <v>64.47</v>
      </c>
      <c r="D427" s="33">
        <v>18.920000000000002</v>
      </c>
      <c r="G427" s="33">
        <v>-0.01</v>
      </c>
      <c r="I427" s="33">
        <v>0.11</v>
      </c>
      <c r="J427" s="33">
        <v>0.04</v>
      </c>
      <c r="K427" s="33">
        <v>0</v>
      </c>
      <c r="L427" s="33">
        <v>1.04</v>
      </c>
      <c r="M427" s="33">
        <v>15.32</v>
      </c>
      <c r="Q427" s="33">
        <v>99.9</v>
      </c>
      <c r="R427" s="33" t="s">
        <v>951</v>
      </c>
      <c r="S427" s="33" t="s">
        <v>454</v>
      </c>
      <c r="T427" s="33" t="s">
        <v>366</v>
      </c>
    </row>
    <row r="428" spans="1:20" s="33" customFormat="1" x14ac:dyDescent="0.3">
      <c r="A428" s="33" t="s">
        <v>369</v>
      </c>
      <c r="B428" s="33">
        <v>65.099999999999994</v>
      </c>
      <c r="D428" s="33">
        <v>19.16</v>
      </c>
      <c r="G428" s="33">
        <v>-0.01</v>
      </c>
      <c r="I428" s="33">
        <v>0.08</v>
      </c>
      <c r="J428" s="33">
        <v>0.05</v>
      </c>
      <c r="K428" s="33">
        <v>-0.01</v>
      </c>
      <c r="L428" s="33">
        <v>1.43</v>
      </c>
      <c r="M428" s="33">
        <v>14.85</v>
      </c>
      <c r="Q428" s="33">
        <v>100.68</v>
      </c>
      <c r="R428" s="33" t="s">
        <v>951</v>
      </c>
      <c r="S428" s="33" t="s">
        <v>454</v>
      </c>
      <c r="T428" s="33" t="s">
        <v>370</v>
      </c>
    </row>
    <row r="429" spans="1:20" s="33" customFormat="1" x14ac:dyDescent="0.3">
      <c r="A429" s="33" t="s">
        <v>371</v>
      </c>
      <c r="B429" s="33">
        <v>66.459999999999994</v>
      </c>
      <c r="D429" s="33">
        <v>19.43</v>
      </c>
      <c r="G429" s="33">
        <v>0</v>
      </c>
      <c r="I429" s="33">
        <v>0.19</v>
      </c>
      <c r="J429" s="33">
        <v>0.03</v>
      </c>
      <c r="K429" s="33">
        <v>0.03</v>
      </c>
      <c r="L429" s="33">
        <v>2.68</v>
      </c>
      <c r="M429" s="33">
        <v>11.78</v>
      </c>
      <c r="Q429" s="33">
        <v>100.6</v>
      </c>
      <c r="R429" s="33" t="s">
        <v>951</v>
      </c>
      <c r="S429" s="33" t="s">
        <v>454</v>
      </c>
      <c r="T429" s="33" t="s">
        <v>372</v>
      </c>
    </row>
    <row r="430" spans="1:20" s="33" customFormat="1" x14ac:dyDescent="0.3">
      <c r="A430" s="34" t="s">
        <v>178</v>
      </c>
      <c r="B430" s="35">
        <f>AVERAGE(B427:B429)</f>
        <v>65.34333333333332</v>
      </c>
      <c r="D430" s="35">
        <f>AVERAGE(D427:D429)</f>
        <v>19.169999999999998</v>
      </c>
      <c r="G430" s="35">
        <f>AVERAGE(G427:G429)</f>
        <v>-6.6666666666666671E-3</v>
      </c>
      <c r="I430" s="35">
        <f>AVERAGE(I427:I429)</f>
        <v>0.12666666666666668</v>
      </c>
      <c r="J430" s="35">
        <f>AVERAGE(J427:J429)</f>
        <v>0.04</v>
      </c>
      <c r="K430" s="35">
        <f>AVERAGE(K427:K429)</f>
        <v>6.6666666666666654E-3</v>
      </c>
      <c r="L430" s="35">
        <f>AVERAGE(L427:L429)</f>
        <v>1.7166666666666668</v>
      </c>
      <c r="M430" s="35">
        <f>AVERAGE(M427:M429)</f>
        <v>13.983333333333334</v>
      </c>
      <c r="Q430" s="35">
        <f>AVERAGE(Q427:Q429)</f>
        <v>100.39333333333333</v>
      </c>
    </row>
    <row r="431" spans="1:20" s="33" customFormat="1" x14ac:dyDescent="0.3">
      <c r="A431" s="36" t="s">
        <v>179</v>
      </c>
      <c r="B431" s="37">
        <f>_xlfn.STDEV.S(B427:B429)</f>
        <v>1.0170709578654424</v>
      </c>
      <c r="D431" s="37">
        <f>_xlfn.STDEV.S(D427:D429)</f>
        <v>0.25514701644346049</v>
      </c>
      <c r="G431" s="37">
        <f>_xlfn.STDEV.S(G427:G429)</f>
        <v>5.773502691896258E-3</v>
      </c>
      <c r="I431" s="37">
        <f>_xlfn.STDEV.S(I427:I429)</f>
        <v>5.6862407030773249E-2</v>
      </c>
      <c r="J431" s="37">
        <f>_xlfn.STDEV.S(J427:J429)</f>
        <v>1.0000000000000012E-2</v>
      </c>
      <c r="K431" s="37">
        <f>_xlfn.STDEV.S(K427:K429)</f>
        <v>2.0816659994661327E-2</v>
      </c>
      <c r="L431" s="37">
        <f>_xlfn.STDEV.S(L427:L429)</f>
        <v>0.85675745303634998</v>
      </c>
      <c r="M431" s="37">
        <f>_xlfn.STDEV.S(M427:M429)</f>
        <v>1.9225590584773415</v>
      </c>
      <c r="Q431" s="37">
        <f>_xlfn.STDEV.S(Q427:Q429)</f>
        <v>0.42910760111344021</v>
      </c>
    </row>
    <row r="432" spans="1:20" s="33" customFormat="1" x14ac:dyDescent="0.3">
      <c r="A432" s="36"/>
      <c r="B432" s="37"/>
      <c r="D432" s="37"/>
      <c r="G432" s="37"/>
      <c r="I432" s="37"/>
      <c r="J432" s="37"/>
      <c r="K432" s="37"/>
      <c r="L432" s="37"/>
      <c r="M432" s="37"/>
      <c r="Q432" s="37"/>
    </row>
    <row r="433" spans="1:20" s="33" customFormat="1" x14ac:dyDescent="0.3">
      <c r="A433" s="33" t="s">
        <v>367</v>
      </c>
      <c r="B433" s="33">
        <v>67.73</v>
      </c>
      <c r="D433" s="33">
        <v>19.59</v>
      </c>
      <c r="G433" s="33">
        <v>0.02</v>
      </c>
      <c r="I433" s="33">
        <v>0.56999999999999995</v>
      </c>
      <c r="J433" s="33">
        <v>7.0000000000000007E-2</v>
      </c>
      <c r="K433" s="33">
        <v>0</v>
      </c>
      <c r="L433" s="33">
        <v>7.5</v>
      </c>
      <c r="M433" s="33">
        <v>6.3</v>
      </c>
      <c r="Q433" s="33">
        <v>101.76</v>
      </c>
      <c r="R433" s="33" t="s">
        <v>449</v>
      </c>
      <c r="S433" s="33" t="s">
        <v>454</v>
      </c>
      <c r="T433" s="33" t="s">
        <v>368</v>
      </c>
    </row>
    <row r="434" spans="1:20" s="33" customFormat="1" x14ac:dyDescent="0.3"/>
    <row r="435" spans="1:20" s="33" customFormat="1" x14ac:dyDescent="0.3">
      <c r="A435" s="33" t="s">
        <v>373</v>
      </c>
      <c r="B435" s="38">
        <v>52.96</v>
      </c>
      <c r="D435" s="38">
        <v>28.03</v>
      </c>
      <c r="G435" s="38">
        <v>0.02</v>
      </c>
      <c r="I435" s="38">
        <v>0.12</v>
      </c>
      <c r="J435" s="38">
        <v>0.01</v>
      </c>
      <c r="K435" s="38">
        <v>0.01</v>
      </c>
      <c r="L435" s="38">
        <v>13.27</v>
      </c>
      <c r="M435" s="38">
        <v>0.01</v>
      </c>
      <c r="Q435" s="33">
        <v>94.43</v>
      </c>
      <c r="R435" s="33" t="s">
        <v>583</v>
      </c>
      <c r="S435" s="33" t="s">
        <v>454</v>
      </c>
      <c r="T435" s="33" t="s">
        <v>374</v>
      </c>
    </row>
    <row r="436" spans="1:20" s="33" customFormat="1" x14ac:dyDescent="0.3">
      <c r="A436" s="33" t="s">
        <v>375</v>
      </c>
      <c r="B436" s="38">
        <v>52.9</v>
      </c>
      <c r="D436" s="38">
        <v>27.63</v>
      </c>
      <c r="G436" s="38">
        <v>0.35</v>
      </c>
      <c r="I436" s="38">
        <v>0.36</v>
      </c>
      <c r="J436" s="38">
        <v>7.0000000000000007E-2</v>
      </c>
      <c r="K436" s="38">
        <v>0.01</v>
      </c>
      <c r="L436" s="38">
        <v>11.81</v>
      </c>
      <c r="M436" s="38">
        <v>0.03</v>
      </c>
      <c r="Q436" s="33">
        <v>93.16</v>
      </c>
      <c r="R436" s="33" t="s">
        <v>583</v>
      </c>
      <c r="S436" s="33" t="s">
        <v>454</v>
      </c>
      <c r="T436" s="33" t="s">
        <v>376</v>
      </c>
    </row>
    <row r="437" spans="1:20" s="33" customFormat="1" x14ac:dyDescent="0.3">
      <c r="A437" s="33" t="s">
        <v>377</v>
      </c>
      <c r="B437" s="38">
        <v>53.1</v>
      </c>
      <c r="D437" s="38">
        <v>27.81</v>
      </c>
      <c r="G437" s="38">
        <v>0.01</v>
      </c>
      <c r="I437" s="38">
        <v>0.21</v>
      </c>
      <c r="J437" s="38">
        <v>0.03</v>
      </c>
      <c r="K437" s="38">
        <v>0</v>
      </c>
      <c r="L437" s="38">
        <v>11.98</v>
      </c>
      <c r="M437" s="38">
        <v>0.02</v>
      </c>
      <c r="Q437" s="33">
        <v>93.16</v>
      </c>
      <c r="R437" s="33" t="s">
        <v>583</v>
      </c>
      <c r="S437" s="33" t="s">
        <v>454</v>
      </c>
      <c r="T437" s="33" t="s">
        <v>378</v>
      </c>
    </row>
    <row r="438" spans="1:20" s="33" customFormat="1" x14ac:dyDescent="0.3">
      <c r="A438" s="33" t="s">
        <v>379</v>
      </c>
      <c r="B438" s="38">
        <v>56.98</v>
      </c>
      <c r="D438" s="38">
        <v>23.69</v>
      </c>
      <c r="G438" s="38">
        <v>0.12</v>
      </c>
      <c r="I438" s="38">
        <v>7.0000000000000007E-2</v>
      </c>
      <c r="J438" s="38">
        <v>0.08</v>
      </c>
      <c r="K438" s="38">
        <v>-0.02</v>
      </c>
      <c r="L438" s="38">
        <v>9.36</v>
      </c>
      <c r="M438" s="38">
        <v>0.13</v>
      </c>
      <c r="Q438" s="33">
        <v>90.44</v>
      </c>
      <c r="R438" s="33" t="s">
        <v>583</v>
      </c>
      <c r="S438" s="33" t="s">
        <v>454</v>
      </c>
      <c r="T438" s="33" t="s">
        <v>380</v>
      </c>
    </row>
    <row r="439" spans="1:20" s="33" customFormat="1" x14ac:dyDescent="0.3">
      <c r="A439" s="33" t="s">
        <v>381</v>
      </c>
      <c r="B439" s="38">
        <v>59.09</v>
      </c>
      <c r="D439" s="38">
        <v>24.64</v>
      </c>
      <c r="G439" s="38">
        <v>0.52</v>
      </c>
      <c r="I439" s="38">
        <v>0.12</v>
      </c>
      <c r="J439" s="38">
        <v>0.05</v>
      </c>
      <c r="K439" s="38">
        <v>0</v>
      </c>
      <c r="L439" s="38">
        <v>10.54</v>
      </c>
      <c r="M439" s="38">
        <v>0.09</v>
      </c>
      <c r="Q439" s="33">
        <v>95.03</v>
      </c>
      <c r="R439" s="33" t="s">
        <v>583</v>
      </c>
      <c r="S439" s="33" t="s">
        <v>454</v>
      </c>
      <c r="T439" s="33" t="s">
        <v>382</v>
      </c>
    </row>
    <row r="440" spans="1:20" s="33" customFormat="1" x14ac:dyDescent="0.3">
      <c r="A440" s="34" t="s">
        <v>178</v>
      </c>
      <c r="B440" s="35">
        <f>AVERAGE(B435:B439)</f>
        <v>55.005999999999993</v>
      </c>
      <c r="C440" s="35"/>
      <c r="D440" s="35">
        <f>AVERAGE(D435:D439)</f>
        <v>26.360000000000003</v>
      </c>
      <c r="F440" s="35"/>
      <c r="G440" s="35">
        <f>AVERAGE(G435:G439)</f>
        <v>0.20400000000000001</v>
      </c>
      <c r="H440" s="35"/>
      <c r="I440" s="35">
        <f>AVERAGE(I435:I439)</f>
        <v>0.17599999999999999</v>
      </c>
      <c r="J440" s="35">
        <f>AVERAGE(J435:J439)</f>
        <v>4.8000000000000001E-2</v>
      </c>
      <c r="K440" s="35">
        <f>AVERAGE(K435:K439)</f>
        <v>0</v>
      </c>
      <c r="L440" s="35">
        <f>AVERAGE(L435:L439)</f>
        <v>11.391999999999999</v>
      </c>
      <c r="M440" s="35">
        <f>AVERAGE(M435:M439)</f>
        <v>5.6000000000000008E-2</v>
      </c>
      <c r="N440" s="35"/>
      <c r="O440" s="35"/>
      <c r="P440" s="35"/>
      <c r="Q440" s="35">
        <f t="shared" ref="Q440" si="109">AVERAGE(Q435:Q439)</f>
        <v>93.244</v>
      </c>
    </row>
    <row r="441" spans="1:20" s="33" customFormat="1" x14ac:dyDescent="0.3">
      <c r="A441" s="36" t="s">
        <v>179</v>
      </c>
      <c r="B441" s="37">
        <f>_xlfn.STDEV.S(B435:B439)</f>
        <v>2.8648699795976786</v>
      </c>
      <c r="C441" s="37"/>
      <c r="D441" s="37">
        <f>_xlfn.STDEV.S(D435:D439)</f>
        <v>2.0366393887971421</v>
      </c>
      <c r="F441" s="37"/>
      <c r="G441" s="37">
        <f>_xlfn.STDEV.S(G435:G439)</f>
        <v>0.22345021816950641</v>
      </c>
      <c r="H441" s="37"/>
      <c r="I441" s="37">
        <f>_xlfn.STDEV.S(I435:I439)</f>
        <v>0.11458621208504972</v>
      </c>
      <c r="J441" s="37">
        <f>_xlfn.STDEV.S(J435:J439)</f>
        <v>2.8635642126552723E-2</v>
      </c>
      <c r="K441" s="37">
        <f>_xlfn.STDEV.S(K435:K439)</f>
        <v>1.2247448713915891E-2</v>
      </c>
      <c r="L441" s="37">
        <f>_xlfn.STDEV.S(L435:L439)</f>
        <v>1.4918344412165769</v>
      </c>
      <c r="M441" s="37">
        <f>_xlfn.STDEV.S(M435:M439)</f>
        <v>5.1768716422179131E-2</v>
      </c>
      <c r="N441" s="37"/>
      <c r="O441" s="37"/>
      <c r="P441" s="37"/>
      <c r="Q441" s="37">
        <f t="shared" ref="Q441" si="110">_xlfn.STDEV.S(Q435:Q439)</f>
        <v>1.7658510695978891</v>
      </c>
    </row>
    <row r="442" spans="1:20" s="33" customFormat="1" x14ac:dyDescent="0.3">
      <c r="A442" s="36"/>
      <c r="B442" s="37"/>
      <c r="C442" s="37"/>
      <c r="D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</row>
    <row r="443" spans="1:20" s="33" customFormat="1" x14ac:dyDescent="0.3">
      <c r="A443" s="33" t="s">
        <v>363</v>
      </c>
      <c r="B443" s="33">
        <v>44.06</v>
      </c>
      <c r="D443" s="33">
        <v>33.5</v>
      </c>
      <c r="G443" s="33">
        <v>0.02</v>
      </c>
      <c r="I443" s="33">
        <v>0.72</v>
      </c>
      <c r="J443" s="33">
        <v>0.04</v>
      </c>
      <c r="K443" s="33">
        <v>0</v>
      </c>
      <c r="L443" s="33">
        <v>21.12</v>
      </c>
      <c r="M443" s="33">
        <v>0.02</v>
      </c>
      <c r="Q443" s="33">
        <v>99.49</v>
      </c>
      <c r="R443" s="33" t="s">
        <v>584</v>
      </c>
      <c r="S443" s="33" t="s">
        <v>454</v>
      </c>
      <c r="T443" s="33" t="s">
        <v>364</v>
      </c>
    </row>
    <row r="445" spans="1:20" x14ac:dyDescent="0.3">
      <c r="A445" s="1" t="s">
        <v>383</v>
      </c>
      <c r="B445" s="1">
        <v>70.56</v>
      </c>
      <c r="D445" s="1">
        <v>20.440000000000001</v>
      </c>
      <c r="G445" s="1">
        <v>0.04</v>
      </c>
      <c r="I445" s="1">
        <v>0.13</v>
      </c>
      <c r="J445" s="1">
        <v>0.01</v>
      </c>
      <c r="K445" s="1">
        <v>0.01</v>
      </c>
      <c r="L445" s="1">
        <v>11.99</v>
      </c>
      <c r="M445" s="1">
        <v>0.19</v>
      </c>
      <c r="Q445" s="1">
        <v>103.36</v>
      </c>
      <c r="R445" s="1" t="s">
        <v>448</v>
      </c>
      <c r="S445" s="1" t="s">
        <v>446</v>
      </c>
      <c r="T445" s="1" t="s">
        <v>384</v>
      </c>
    </row>
    <row r="446" spans="1:20" x14ac:dyDescent="0.3">
      <c r="A446" s="14"/>
      <c r="B446" s="8"/>
      <c r="D446" s="8"/>
      <c r="G446" s="8"/>
      <c r="I446" s="8"/>
      <c r="J446" s="8"/>
      <c r="K446" s="8"/>
      <c r="L446" s="8"/>
      <c r="M446" s="8"/>
      <c r="Q446" s="8"/>
    </row>
    <row r="447" spans="1:20" x14ac:dyDescent="0.3">
      <c r="A447" s="1" t="s">
        <v>393</v>
      </c>
      <c r="B447" s="1">
        <v>65.239999999999995</v>
      </c>
      <c r="D447" s="1">
        <v>19.07</v>
      </c>
      <c r="G447" s="1">
        <v>0</v>
      </c>
      <c r="I447" s="1">
        <v>0.12</v>
      </c>
      <c r="J447" s="1">
        <v>0.01</v>
      </c>
      <c r="K447" s="1">
        <v>0.02</v>
      </c>
      <c r="L447" s="1">
        <v>0.48</v>
      </c>
      <c r="M447" s="1">
        <v>16</v>
      </c>
      <c r="Q447" s="1">
        <v>100.94</v>
      </c>
      <c r="R447" s="1" t="s">
        <v>951</v>
      </c>
      <c r="S447" s="1" t="s">
        <v>446</v>
      </c>
      <c r="T447" s="1" t="s">
        <v>394</v>
      </c>
    </row>
    <row r="448" spans="1:20" x14ac:dyDescent="0.3">
      <c r="A448" s="1" t="s">
        <v>397</v>
      </c>
      <c r="B448" s="1">
        <v>64.98</v>
      </c>
      <c r="D448" s="1">
        <v>18.93</v>
      </c>
      <c r="G448" s="1">
        <v>0</v>
      </c>
      <c r="I448" s="1">
        <v>0.05</v>
      </c>
      <c r="J448" s="1">
        <v>0</v>
      </c>
      <c r="K448" s="1">
        <v>-0.01</v>
      </c>
      <c r="L448" s="1">
        <v>0.45</v>
      </c>
      <c r="M448" s="1">
        <v>16.100000000000001</v>
      </c>
      <c r="Q448" s="1">
        <v>100.51</v>
      </c>
      <c r="R448" s="1" t="s">
        <v>951</v>
      </c>
      <c r="S448" s="1" t="s">
        <v>446</v>
      </c>
      <c r="T448" s="1" t="s">
        <v>398</v>
      </c>
    </row>
    <row r="449" spans="1:20" x14ac:dyDescent="0.3">
      <c r="A449" s="1" t="s">
        <v>401</v>
      </c>
      <c r="B449" s="1">
        <v>64.86</v>
      </c>
      <c r="D449" s="1">
        <v>18.809999999999999</v>
      </c>
      <c r="G449" s="1">
        <v>0.02</v>
      </c>
      <c r="I449" s="1">
        <v>0.11</v>
      </c>
      <c r="J449" s="1">
        <v>0.06</v>
      </c>
      <c r="K449" s="1">
        <v>0.01</v>
      </c>
      <c r="L449" s="1">
        <v>0.42</v>
      </c>
      <c r="M449" s="1">
        <v>16.05</v>
      </c>
      <c r="Q449" s="1">
        <v>100.33</v>
      </c>
      <c r="R449" s="1" t="s">
        <v>951</v>
      </c>
      <c r="S449" s="1" t="s">
        <v>446</v>
      </c>
      <c r="T449" s="1" t="s">
        <v>402</v>
      </c>
    </row>
    <row r="450" spans="1:20" x14ac:dyDescent="0.3">
      <c r="A450" s="11" t="s">
        <v>178</v>
      </c>
      <c r="B450" s="7">
        <f>AVERAGE(B447:B449)</f>
        <v>65.026666666666657</v>
      </c>
      <c r="D450" s="7">
        <f>AVERAGE(D447:D449)</f>
        <v>18.936666666666667</v>
      </c>
      <c r="G450" s="7">
        <f>AVERAGE(G447:G449)</f>
        <v>6.6666666666666671E-3</v>
      </c>
      <c r="I450" s="7">
        <f>AVERAGE(I447:I449)</f>
        <v>9.3333333333333324E-2</v>
      </c>
      <c r="J450" s="7">
        <f>AVERAGE(J447:J449)</f>
        <v>2.3333333333333331E-2</v>
      </c>
      <c r="K450" s="7">
        <f>AVERAGE(K447:K449)</f>
        <v>6.6666666666666671E-3</v>
      </c>
      <c r="L450" s="7">
        <f>AVERAGE(L447:L449)</f>
        <v>0.44999999999999996</v>
      </c>
      <c r="M450" s="7">
        <f>AVERAGE(M447:M449)</f>
        <v>16.05</v>
      </c>
      <c r="Q450" s="7">
        <f>AVERAGE(Q447:Q449)</f>
        <v>100.59333333333332</v>
      </c>
    </row>
    <row r="451" spans="1:20" x14ac:dyDescent="0.3">
      <c r="A451" s="14" t="s">
        <v>179</v>
      </c>
      <c r="B451" s="8">
        <f>_xlfn.STDEV.S(B447:B449)</f>
        <v>0.19425069712444315</v>
      </c>
      <c r="D451" s="8">
        <f>_xlfn.STDEV.S(D447:D449)</f>
        <v>0.13012814197295502</v>
      </c>
      <c r="G451" s="8">
        <f>_xlfn.STDEV.S(G447:G449)</f>
        <v>1.1547005383792516E-2</v>
      </c>
      <c r="I451" s="8">
        <f>_xlfn.STDEV.S(I447:I449)</f>
        <v>3.7859388972001848E-2</v>
      </c>
      <c r="J451" s="8">
        <f>_xlfn.STDEV.S(J447:J449)</f>
        <v>3.2145502536643181E-2</v>
      </c>
      <c r="K451" s="8">
        <f>_xlfn.STDEV.S(K447:K449)</f>
        <v>1.5275252316519468E-2</v>
      </c>
      <c r="L451" s="8">
        <f>_xlfn.STDEV.S(L447:L449)</f>
        <v>0.03</v>
      </c>
      <c r="M451" s="8">
        <f>_xlfn.STDEV.S(M447:M449)</f>
        <v>5.0000000000000711E-2</v>
      </c>
      <c r="Q451" s="8">
        <f>_xlfn.STDEV.S(Q447:Q449)</f>
        <v>0.31342197327777221</v>
      </c>
    </row>
    <row r="452" spans="1:20" x14ac:dyDescent="0.3">
      <c r="A452" s="14"/>
      <c r="B452" s="8"/>
      <c r="D452" s="8"/>
      <c r="G452" s="8"/>
      <c r="I452" s="8"/>
      <c r="J452" s="8"/>
      <c r="K452" s="8"/>
      <c r="L452" s="8"/>
      <c r="M452" s="8"/>
      <c r="Q452" s="8"/>
    </row>
    <row r="453" spans="1:20" x14ac:dyDescent="0.3">
      <c r="A453" s="1" t="s">
        <v>399</v>
      </c>
      <c r="B453" s="1">
        <v>67.87</v>
      </c>
      <c r="D453" s="1">
        <v>19.440000000000001</v>
      </c>
      <c r="G453" s="1">
        <v>0.02</v>
      </c>
      <c r="I453" s="1">
        <v>0.22</v>
      </c>
      <c r="J453" s="1">
        <v>0.02</v>
      </c>
      <c r="K453" s="1">
        <v>0.04</v>
      </c>
      <c r="L453" s="1">
        <v>4.63</v>
      </c>
      <c r="M453" s="1">
        <v>8.74</v>
      </c>
      <c r="Q453" s="1">
        <v>100.98</v>
      </c>
      <c r="R453" s="1" t="s">
        <v>449</v>
      </c>
      <c r="S453" s="1" t="s">
        <v>446</v>
      </c>
      <c r="T453" s="1" t="s">
        <v>400</v>
      </c>
    </row>
    <row r="454" spans="1:20" x14ac:dyDescent="0.3">
      <c r="S454" s="1" t="s">
        <v>446</v>
      </c>
    </row>
    <row r="455" spans="1:20" x14ac:dyDescent="0.3">
      <c r="A455" s="1" t="s">
        <v>385</v>
      </c>
      <c r="B455" s="1">
        <v>100.24</v>
      </c>
      <c r="D455" s="1">
        <v>0.04</v>
      </c>
      <c r="G455" s="1">
        <v>0.03</v>
      </c>
      <c r="I455" s="1">
        <v>0.03</v>
      </c>
      <c r="J455" s="1">
        <v>0.04</v>
      </c>
      <c r="K455" s="1">
        <v>-0.03</v>
      </c>
      <c r="L455" s="1">
        <v>-0.01</v>
      </c>
      <c r="M455" s="1">
        <v>0.01</v>
      </c>
      <c r="Q455" s="1">
        <v>100.4</v>
      </c>
      <c r="R455" s="1" t="s">
        <v>869</v>
      </c>
      <c r="S455" s="1" t="s">
        <v>446</v>
      </c>
      <c r="T455" s="1" t="s">
        <v>386</v>
      </c>
    </row>
    <row r="456" spans="1:20" x14ac:dyDescent="0.3">
      <c r="A456" s="1" t="s">
        <v>387</v>
      </c>
      <c r="B456" s="1">
        <v>100.12</v>
      </c>
      <c r="D456" s="1">
        <v>0.16</v>
      </c>
      <c r="G456" s="1">
        <v>0.03</v>
      </c>
      <c r="I456" s="1">
        <v>0.08</v>
      </c>
      <c r="J456" s="1">
        <v>0.02</v>
      </c>
      <c r="K456" s="1">
        <v>-0.05</v>
      </c>
      <c r="L456" s="1">
        <v>0.02</v>
      </c>
      <c r="M456" s="1">
        <v>0.04</v>
      </c>
      <c r="Q456" s="1">
        <v>100.48</v>
      </c>
      <c r="R456" s="1" t="s">
        <v>869</v>
      </c>
      <c r="S456" s="1" t="s">
        <v>446</v>
      </c>
      <c r="T456" s="1" t="s">
        <v>388</v>
      </c>
    </row>
    <row r="457" spans="1:20" x14ac:dyDescent="0.3">
      <c r="A457" s="1" t="s">
        <v>389</v>
      </c>
      <c r="B457" s="1">
        <v>100.29</v>
      </c>
      <c r="D457" s="1">
        <v>7.0000000000000007E-2</v>
      </c>
      <c r="G457" s="1">
        <v>0.04</v>
      </c>
      <c r="I457" s="1">
        <v>0.06</v>
      </c>
      <c r="J457" s="1">
        <v>0.02</v>
      </c>
      <c r="K457" s="1">
        <v>0</v>
      </c>
      <c r="L457" s="1">
        <v>0</v>
      </c>
      <c r="M457" s="1">
        <v>0.02</v>
      </c>
      <c r="Q457" s="1">
        <v>100.51</v>
      </c>
      <c r="R457" s="1" t="s">
        <v>869</v>
      </c>
      <c r="S457" s="1" t="s">
        <v>446</v>
      </c>
      <c r="T457" s="1" t="s">
        <v>390</v>
      </c>
    </row>
    <row r="458" spans="1:20" x14ac:dyDescent="0.3">
      <c r="A458" s="1" t="s">
        <v>391</v>
      </c>
      <c r="B458" s="1">
        <v>100.16</v>
      </c>
      <c r="D458" s="1">
        <v>0.12</v>
      </c>
      <c r="G458" s="1">
        <v>0.01</v>
      </c>
      <c r="I458" s="1">
        <v>0.09</v>
      </c>
      <c r="J458" s="1">
        <v>0.02</v>
      </c>
      <c r="K458" s="1">
        <v>-0.02</v>
      </c>
      <c r="L458" s="1">
        <v>0</v>
      </c>
      <c r="M458" s="1">
        <v>0.03</v>
      </c>
      <c r="Q458" s="1">
        <v>100.42</v>
      </c>
      <c r="R458" s="1" t="s">
        <v>869</v>
      </c>
      <c r="S458" s="1" t="s">
        <v>446</v>
      </c>
      <c r="T458" s="1" t="s">
        <v>392</v>
      </c>
    </row>
    <row r="459" spans="1:20" x14ac:dyDescent="0.3">
      <c r="A459" s="11" t="s">
        <v>178</v>
      </c>
      <c r="B459" s="7">
        <f>AVERAGE(B455:B458)</f>
        <v>100.20250000000001</v>
      </c>
      <c r="C459" s="7"/>
      <c r="D459" s="7">
        <f>AVERAGE(D455:D458)</f>
        <v>9.7500000000000003E-2</v>
      </c>
      <c r="F459" s="7"/>
      <c r="G459" s="7">
        <f>AVERAGE(G455:G458)</f>
        <v>2.75E-2</v>
      </c>
      <c r="H459" s="7"/>
      <c r="I459" s="7">
        <f>AVERAGE(I455:I458)</f>
        <v>6.5000000000000002E-2</v>
      </c>
      <c r="J459" s="7">
        <f>AVERAGE(J455:J458)</f>
        <v>2.5000000000000001E-2</v>
      </c>
      <c r="K459" s="7">
        <f>AVERAGE(K455:K458)</f>
        <v>-2.5000000000000001E-2</v>
      </c>
      <c r="L459" s="7">
        <f>AVERAGE(L455:L458)</f>
        <v>2.5000000000000001E-3</v>
      </c>
      <c r="M459" s="7">
        <f>AVERAGE(M455:M458)</f>
        <v>2.5000000000000001E-2</v>
      </c>
      <c r="N459" s="7"/>
      <c r="O459" s="7"/>
      <c r="P459" s="7"/>
      <c r="Q459" s="7">
        <f t="shared" ref="Q459" si="111">AVERAGE(Q455:Q458)</f>
        <v>100.4525</v>
      </c>
      <c r="R459" s="7"/>
    </row>
    <row r="460" spans="1:20" x14ac:dyDescent="0.3">
      <c r="A460" s="14" t="s">
        <v>179</v>
      </c>
      <c r="B460" s="8">
        <f>_xlfn.STDEV.S(B455:B458)</f>
        <v>7.6757192931130244E-2</v>
      </c>
      <c r="C460" s="8"/>
      <c r="D460" s="8">
        <f>_xlfn.STDEV.S(D455:D458)</f>
        <v>5.3150729063673234E-2</v>
      </c>
      <c r="F460" s="8"/>
      <c r="G460" s="8">
        <f>_xlfn.STDEV.S(G455:G458)</f>
        <v>1.2583057392117918E-2</v>
      </c>
      <c r="H460" s="8"/>
      <c r="I460" s="8">
        <f>_xlfn.STDEV.S(I455:I458)</f>
        <v>2.645751311064589E-2</v>
      </c>
      <c r="J460" s="8">
        <f>_xlfn.STDEV.S(J455:J458)</f>
        <v>9.9999999999999985E-3</v>
      </c>
      <c r="K460" s="8">
        <f>_xlfn.STDEV.S(K455:K458)</f>
        <v>2.0816659994661327E-2</v>
      </c>
      <c r="L460" s="8">
        <f>_xlfn.STDEV.S(L455:L458)</f>
        <v>1.2583057392117916E-2</v>
      </c>
      <c r="M460" s="8">
        <f>_xlfn.STDEV.S(M455:M458)</f>
        <v>1.2909944487358051E-2</v>
      </c>
      <c r="N460" s="8"/>
      <c r="O460" s="8"/>
      <c r="P460" s="8"/>
      <c r="Q460" s="8">
        <f t="shared" ref="Q460" si="112">_xlfn.STDEV.S(Q455:Q458)</f>
        <v>5.1234753829798321E-2</v>
      </c>
      <c r="R460" s="8"/>
    </row>
    <row r="462" spans="1:20" x14ac:dyDescent="0.3">
      <c r="A462" s="1" t="s">
        <v>403</v>
      </c>
      <c r="B462" s="1">
        <v>6.19</v>
      </c>
      <c r="C462" s="1">
        <v>5.05</v>
      </c>
      <c r="D462" s="1">
        <v>1.63</v>
      </c>
      <c r="F462" s="1">
        <v>-0.02</v>
      </c>
      <c r="G462" s="1">
        <v>0.06</v>
      </c>
      <c r="H462" s="1">
        <v>0.01</v>
      </c>
      <c r="I462" s="1">
        <v>76.23</v>
      </c>
      <c r="L462" s="1">
        <v>0.45</v>
      </c>
      <c r="M462" s="1">
        <v>0.7</v>
      </c>
      <c r="N462" s="1">
        <v>0.25</v>
      </c>
      <c r="O462" s="1">
        <v>0.01</v>
      </c>
      <c r="Q462" s="1">
        <v>90.57</v>
      </c>
      <c r="R462" s="1" t="s">
        <v>966</v>
      </c>
      <c r="S462" s="1" t="s">
        <v>446</v>
      </c>
      <c r="T462" s="1" t="s">
        <v>404</v>
      </c>
    </row>
    <row r="463" spans="1:20" x14ac:dyDescent="0.3">
      <c r="A463" s="1" t="s">
        <v>405</v>
      </c>
      <c r="B463" s="1">
        <v>1.66</v>
      </c>
      <c r="C463" s="1">
        <v>3.74</v>
      </c>
      <c r="D463" s="1">
        <v>0.94</v>
      </c>
      <c r="F463" s="1">
        <v>-0.02</v>
      </c>
      <c r="G463" s="1">
        <v>0.05</v>
      </c>
      <c r="H463" s="1">
        <v>-0.01</v>
      </c>
      <c r="I463" s="1">
        <v>82.99</v>
      </c>
      <c r="L463" s="1">
        <v>0.02</v>
      </c>
      <c r="M463" s="1">
        <v>0.13</v>
      </c>
      <c r="N463" s="1">
        <v>0.25</v>
      </c>
      <c r="O463" s="1">
        <v>0</v>
      </c>
      <c r="Q463" s="1">
        <v>89.78</v>
      </c>
      <c r="R463" s="1" t="s">
        <v>966</v>
      </c>
      <c r="S463" s="1" t="s">
        <v>446</v>
      </c>
      <c r="T463" s="1" t="s">
        <v>406</v>
      </c>
    </row>
    <row r="464" spans="1:20" x14ac:dyDescent="0.3">
      <c r="A464" s="1" t="s">
        <v>407</v>
      </c>
      <c r="B464" s="1">
        <v>1.58</v>
      </c>
      <c r="C464" s="1">
        <v>4.8099999999999996</v>
      </c>
      <c r="D464" s="1">
        <v>0.91</v>
      </c>
      <c r="F464" s="1">
        <v>0.01</v>
      </c>
      <c r="G464" s="1">
        <v>7.0000000000000007E-2</v>
      </c>
      <c r="H464" s="1">
        <v>0.03</v>
      </c>
      <c r="I464" s="1">
        <v>80.900000000000006</v>
      </c>
      <c r="L464" s="1">
        <v>0.03</v>
      </c>
      <c r="M464" s="1">
        <v>0.19</v>
      </c>
      <c r="N464" s="1">
        <v>0.28999999999999998</v>
      </c>
      <c r="O464" s="1">
        <v>0.01</v>
      </c>
      <c r="Q464" s="1">
        <v>88.83</v>
      </c>
      <c r="R464" s="1" t="s">
        <v>966</v>
      </c>
      <c r="S464" s="1" t="s">
        <v>446</v>
      </c>
      <c r="T464" s="1" t="s">
        <v>408</v>
      </c>
    </row>
    <row r="465" spans="1:20" x14ac:dyDescent="0.3">
      <c r="A465" s="1" t="s">
        <v>409</v>
      </c>
      <c r="B465" s="1">
        <v>5.53</v>
      </c>
      <c r="C465" s="1">
        <v>2.95</v>
      </c>
      <c r="D465" s="1">
        <v>2.1</v>
      </c>
      <c r="F465" s="1">
        <v>0.01</v>
      </c>
      <c r="G465" s="1">
        <v>0.06</v>
      </c>
      <c r="H465" s="1">
        <v>-0.01</v>
      </c>
      <c r="I465" s="1">
        <v>79.63</v>
      </c>
      <c r="L465" s="1">
        <v>0.89</v>
      </c>
      <c r="M465" s="1">
        <v>0.22</v>
      </c>
      <c r="N465" s="1">
        <v>0.24</v>
      </c>
      <c r="O465" s="1">
        <v>0.01</v>
      </c>
      <c r="Q465" s="1">
        <v>91.64</v>
      </c>
      <c r="R465" s="1" t="s">
        <v>966</v>
      </c>
      <c r="S465" s="1" t="s">
        <v>446</v>
      </c>
      <c r="T465" s="1" t="s">
        <v>410</v>
      </c>
    </row>
    <row r="466" spans="1:20" x14ac:dyDescent="0.3">
      <c r="A466" s="1" t="s">
        <v>411</v>
      </c>
      <c r="B466" s="1">
        <v>16.350000000000001</v>
      </c>
      <c r="C466" s="1">
        <v>2.75</v>
      </c>
      <c r="D466" s="1">
        <v>5.35</v>
      </c>
      <c r="F466" s="1">
        <v>-0.01</v>
      </c>
      <c r="G466" s="1">
        <v>0.06</v>
      </c>
      <c r="H466" s="1">
        <v>0.02</v>
      </c>
      <c r="I466" s="1">
        <v>65.8</v>
      </c>
      <c r="L466" s="1">
        <v>3.14</v>
      </c>
      <c r="M466" s="1">
        <v>0.68</v>
      </c>
      <c r="N466" s="1">
        <v>0.23</v>
      </c>
      <c r="O466" s="1">
        <v>0.03</v>
      </c>
      <c r="Q466" s="1">
        <v>94.4</v>
      </c>
      <c r="R466" s="1" t="s">
        <v>967</v>
      </c>
      <c r="S466" s="1" t="s">
        <v>446</v>
      </c>
      <c r="T466" s="1" t="s">
        <v>412</v>
      </c>
    </row>
    <row r="467" spans="1:20" x14ac:dyDescent="0.3">
      <c r="A467" s="11" t="s">
        <v>178</v>
      </c>
      <c r="B467" s="7">
        <f>AVERAGE(B462:B466)</f>
        <v>6.2620000000000005</v>
      </c>
      <c r="C467" s="7">
        <f>AVERAGE(C462:C466)</f>
        <v>3.8599999999999994</v>
      </c>
      <c r="D467" s="7">
        <f>AVERAGE(D462:D466)</f>
        <v>2.1859999999999999</v>
      </c>
      <c r="E467" s="7"/>
      <c r="F467" s="7">
        <f>AVERAGE(F462:F466)</f>
        <v>-6.0000000000000001E-3</v>
      </c>
      <c r="G467" s="7">
        <f>AVERAGE(G462:G466)</f>
        <v>0.06</v>
      </c>
      <c r="H467" s="7">
        <f>AVERAGE(H462:H466)</f>
        <v>7.9999999999999984E-3</v>
      </c>
      <c r="I467" s="7">
        <f>AVERAGE(I462:I466)</f>
        <v>77.11</v>
      </c>
      <c r="J467" s="7"/>
      <c r="K467" s="7"/>
      <c r="L467" s="7">
        <f>AVERAGE(L462:L466)</f>
        <v>0.90600000000000003</v>
      </c>
      <c r="M467" s="7">
        <f>AVERAGE(M462:M466)</f>
        <v>0.38400000000000001</v>
      </c>
      <c r="N467" s="7">
        <f>AVERAGE(N462:N466)</f>
        <v>0.252</v>
      </c>
      <c r="O467" s="7">
        <f>AVERAGE(O462:O466)</f>
        <v>1.2E-2</v>
      </c>
      <c r="P467" s="7"/>
      <c r="Q467" s="7">
        <f t="shared" ref="Q467" si="113">AVERAGE(Q462:Q466)</f>
        <v>91.044000000000011</v>
      </c>
      <c r="R467" s="7"/>
    </row>
    <row r="468" spans="1:20" x14ac:dyDescent="0.3">
      <c r="A468" s="14" t="s">
        <v>179</v>
      </c>
      <c r="B468" s="8">
        <f>_xlfn.STDEV.S(B462:B466)</f>
        <v>6.0292677830728341</v>
      </c>
      <c r="C468" s="8">
        <f>_xlfn.STDEV.S(C462:C466)</f>
        <v>1.0479980916013185</v>
      </c>
      <c r="D468" s="8">
        <f>_xlfn.STDEV.S(D462:D466)</f>
        <v>1.8376697200530894</v>
      </c>
      <c r="E468" s="8"/>
      <c r="F468" s="8">
        <f>_xlfn.STDEV.S(F462:F466)</f>
        <v>1.5165750888103102E-2</v>
      </c>
      <c r="G468" s="8">
        <f>_xlfn.STDEV.S(G462:G466)</f>
        <v>7.0710678118654771E-3</v>
      </c>
      <c r="H468" s="8">
        <f>_xlfn.STDEV.S(H462:H466)</f>
        <v>1.7888543819998319E-2</v>
      </c>
      <c r="I468" s="8">
        <f>_xlfn.STDEV.S(I462:I466)</f>
        <v>6.7819503094611369</v>
      </c>
      <c r="J468" s="8"/>
      <c r="K468" s="8"/>
      <c r="L468" s="8">
        <f>_xlfn.STDEV.S(L462:L466)</f>
        <v>1.2991651165267639</v>
      </c>
      <c r="M468" s="8">
        <f>_xlfn.STDEV.S(M462:M466)</f>
        <v>0.28130055101261359</v>
      </c>
      <c r="N468" s="8">
        <f>_xlfn.STDEV.S(N462:N466)</f>
        <v>2.2803508501982751E-2</v>
      </c>
      <c r="O468" s="8">
        <f>_xlfn.STDEV.S(O462:O466)</f>
        <v>1.0954451150103324E-2</v>
      </c>
      <c r="P468" s="8"/>
      <c r="Q468" s="8">
        <f t="shared" ref="Q468" si="114">_xlfn.STDEV.S(Q462:Q466)</f>
        <v>2.1413850657927016</v>
      </c>
      <c r="R468" s="8"/>
    </row>
    <row r="470" spans="1:20" s="33" customFormat="1" x14ac:dyDescent="0.3">
      <c r="A470" s="33" t="s">
        <v>413</v>
      </c>
      <c r="B470" s="33">
        <v>49.88</v>
      </c>
      <c r="C470" s="33">
        <v>0.15</v>
      </c>
      <c r="D470" s="33">
        <v>1.04</v>
      </c>
      <c r="F470" s="33">
        <v>5.5</v>
      </c>
      <c r="G470" s="33">
        <v>20.8</v>
      </c>
      <c r="H470" s="33">
        <v>1.38</v>
      </c>
      <c r="I470" s="33">
        <v>20.13</v>
      </c>
      <c r="L470" s="33">
        <v>1.08</v>
      </c>
      <c r="M470" s="33">
        <v>0</v>
      </c>
      <c r="N470" s="33">
        <v>0.05</v>
      </c>
      <c r="O470" s="33">
        <v>0.01</v>
      </c>
      <c r="P470" s="33">
        <v>1.95</v>
      </c>
      <c r="Q470" s="33">
        <v>101.98</v>
      </c>
      <c r="R470" s="33" t="s">
        <v>971</v>
      </c>
      <c r="S470" s="33" t="s">
        <v>566</v>
      </c>
      <c r="T470" s="33" t="s">
        <v>414</v>
      </c>
    </row>
    <row r="471" spans="1:20" s="33" customFormat="1" x14ac:dyDescent="0.3">
      <c r="A471" s="33" t="s">
        <v>415</v>
      </c>
      <c r="B471" s="33">
        <v>49.66</v>
      </c>
      <c r="C471" s="33">
        <v>0.19</v>
      </c>
      <c r="D471" s="33">
        <v>1.21</v>
      </c>
      <c r="F471" s="33">
        <v>5.34</v>
      </c>
      <c r="G471" s="33">
        <v>20.2</v>
      </c>
      <c r="H471" s="33">
        <v>1.3</v>
      </c>
      <c r="I471" s="33">
        <v>20.420000000000002</v>
      </c>
      <c r="L471" s="33">
        <v>1.26</v>
      </c>
      <c r="M471" s="33">
        <v>0</v>
      </c>
      <c r="N471" s="33">
        <v>0.06</v>
      </c>
      <c r="O471" s="33">
        <v>0</v>
      </c>
      <c r="P471" s="33">
        <v>1.94</v>
      </c>
      <c r="Q471" s="33">
        <v>101.58</v>
      </c>
      <c r="R471" s="33" t="s">
        <v>971</v>
      </c>
      <c r="S471" s="33" t="s">
        <v>566</v>
      </c>
      <c r="T471" s="33" t="s">
        <v>416</v>
      </c>
    </row>
    <row r="472" spans="1:20" s="33" customFormat="1" x14ac:dyDescent="0.3">
      <c r="A472" s="33" t="s">
        <v>419</v>
      </c>
      <c r="B472" s="33">
        <v>50.38</v>
      </c>
      <c r="C472" s="33">
        <v>0.13</v>
      </c>
      <c r="D472" s="33">
        <v>0.88</v>
      </c>
      <c r="F472" s="33">
        <v>5.78</v>
      </c>
      <c r="G472" s="33">
        <v>21.07</v>
      </c>
      <c r="H472" s="33">
        <v>1.38</v>
      </c>
      <c r="I472" s="33">
        <v>20.09</v>
      </c>
      <c r="L472" s="33">
        <v>0.91</v>
      </c>
      <c r="M472" s="33">
        <v>0.01</v>
      </c>
      <c r="N472" s="33">
        <v>0.04</v>
      </c>
      <c r="O472" s="33">
        <v>0.01</v>
      </c>
      <c r="P472" s="33">
        <v>1.97</v>
      </c>
      <c r="Q472" s="33">
        <v>102.64</v>
      </c>
      <c r="R472" s="33" t="s">
        <v>971</v>
      </c>
      <c r="S472" s="33" t="s">
        <v>566</v>
      </c>
      <c r="T472" s="33" t="s">
        <v>420</v>
      </c>
    </row>
    <row r="473" spans="1:20" s="33" customFormat="1" x14ac:dyDescent="0.3">
      <c r="A473" s="33" t="s">
        <v>1323</v>
      </c>
      <c r="B473" s="33">
        <v>49.72</v>
      </c>
      <c r="C473" s="33">
        <v>0.2</v>
      </c>
      <c r="D473" s="33">
        <v>1.07</v>
      </c>
      <c r="E473" s="33">
        <v>-0.01</v>
      </c>
      <c r="F473" s="33">
        <v>5.59</v>
      </c>
      <c r="G473" s="33">
        <v>20.65</v>
      </c>
      <c r="H473" s="33">
        <v>1.38</v>
      </c>
      <c r="I473" s="33">
        <v>20.18</v>
      </c>
      <c r="J473" s="33">
        <v>0.02</v>
      </c>
      <c r="L473" s="33">
        <v>1.1100000000000001</v>
      </c>
      <c r="N473" s="33">
        <v>0.05</v>
      </c>
      <c r="Q473" s="33">
        <v>99.98</v>
      </c>
      <c r="R473" s="33" t="s">
        <v>971</v>
      </c>
      <c r="S473" s="33" t="s">
        <v>566</v>
      </c>
      <c r="T473" s="33" t="s">
        <v>1324</v>
      </c>
    </row>
    <row r="474" spans="1:20" s="33" customFormat="1" x14ac:dyDescent="0.3">
      <c r="A474" s="33" t="s">
        <v>1325</v>
      </c>
      <c r="B474" s="33">
        <v>49.98</v>
      </c>
      <c r="C474" s="33">
        <v>0.18</v>
      </c>
      <c r="D474" s="33">
        <v>1.2</v>
      </c>
      <c r="E474" s="33">
        <v>0</v>
      </c>
      <c r="F474" s="33">
        <v>5.56</v>
      </c>
      <c r="G474" s="33">
        <v>20.29</v>
      </c>
      <c r="H474" s="33">
        <v>1.44</v>
      </c>
      <c r="I474" s="33">
        <v>20.62</v>
      </c>
      <c r="J474" s="33">
        <v>-0.02</v>
      </c>
      <c r="L474" s="33">
        <v>1.25</v>
      </c>
      <c r="N474" s="33">
        <v>0.06</v>
      </c>
      <c r="Q474" s="33">
        <v>100.58</v>
      </c>
      <c r="R474" s="33" t="s">
        <v>971</v>
      </c>
      <c r="S474" s="33" t="s">
        <v>566</v>
      </c>
      <c r="T474" s="33" t="s">
        <v>1326</v>
      </c>
    </row>
    <row r="475" spans="1:20" s="33" customFormat="1" x14ac:dyDescent="0.3">
      <c r="A475" s="33" t="s">
        <v>1327</v>
      </c>
      <c r="B475" s="33">
        <v>50</v>
      </c>
      <c r="C475" s="33">
        <v>0.17</v>
      </c>
      <c r="D475" s="33">
        <v>1.08</v>
      </c>
      <c r="E475" s="33">
        <v>0</v>
      </c>
      <c r="F475" s="33">
        <v>5.77</v>
      </c>
      <c r="G475" s="33">
        <v>20.350000000000001</v>
      </c>
      <c r="H475" s="33">
        <v>1.38</v>
      </c>
      <c r="I475" s="33">
        <v>20.190000000000001</v>
      </c>
      <c r="J475" s="33">
        <v>-0.03</v>
      </c>
      <c r="L475" s="33">
        <v>1.1499999999999999</v>
      </c>
      <c r="N475" s="33">
        <v>0.05</v>
      </c>
      <c r="Q475" s="33">
        <v>100.13</v>
      </c>
      <c r="R475" s="33" t="s">
        <v>971</v>
      </c>
      <c r="S475" s="33" t="s">
        <v>566</v>
      </c>
      <c r="T475" s="33" t="s">
        <v>1328</v>
      </c>
    </row>
    <row r="476" spans="1:20" s="33" customFormat="1" x14ac:dyDescent="0.3">
      <c r="A476" s="33" t="s">
        <v>1345</v>
      </c>
      <c r="B476" s="33">
        <v>49.75</v>
      </c>
      <c r="C476" s="33">
        <v>0.15</v>
      </c>
      <c r="D476" s="33">
        <v>0.98</v>
      </c>
      <c r="E476" s="33">
        <v>-0.01</v>
      </c>
      <c r="F476" s="33">
        <v>4.74</v>
      </c>
      <c r="G476" s="33">
        <v>19.510000000000002</v>
      </c>
      <c r="H476" s="33">
        <v>1.64</v>
      </c>
      <c r="I476" s="33">
        <v>20.92</v>
      </c>
      <c r="J476" s="33">
        <v>0.02</v>
      </c>
      <c r="L476" s="33">
        <v>1.81</v>
      </c>
      <c r="N476" s="33">
        <v>7.0000000000000007E-2</v>
      </c>
      <c r="Q476" s="33">
        <v>99.6</v>
      </c>
      <c r="R476" s="33" t="s">
        <v>971</v>
      </c>
      <c r="S476" s="33" t="s">
        <v>566</v>
      </c>
      <c r="T476" s="33" t="s">
        <v>1346</v>
      </c>
    </row>
    <row r="477" spans="1:20" s="33" customFormat="1" x14ac:dyDescent="0.3">
      <c r="A477" s="34" t="s">
        <v>178</v>
      </c>
      <c r="B477" s="35">
        <f>AVERAGE(B470:B476)</f>
        <v>49.910000000000004</v>
      </c>
      <c r="C477" s="35">
        <f t="shared" ref="C477:Q477" si="115">AVERAGE(C470:C476)</f>
        <v>0.16714285714285709</v>
      </c>
      <c r="D477" s="35">
        <f t="shared" si="115"/>
        <v>1.0657142857142858</v>
      </c>
      <c r="E477" s="35">
        <f t="shared" si="115"/>
        <v>-5.0000000000000001E-3</v>
      </c>
      <c r="F477" s="35">
        <f t="shared" si="115"/>
        <v>5.4685714285714289</v>
      </c>
      <c r="G477" s="35">
        <f t="shared" si="115"/>
        <v>20.409999999999997</v>
      </c>
      <c r="H477" s="35">
        <f t="shared" si="115"/>
        <v>1.4142857142857141</v>
      </c>
      <c r="I477" s="35">
        <f t="shared" si="115"/>
        <v>20.364285714285717</v>
      </c>
      <c r="J477" s="35">
        <f t="shared" si="115"/>
        <v>-2.4999999999999996E-3</v>
      </c>
      <c r="K477" s="35"/>
      <c r="L477" s="35">
        <f t="shared" si="115"/>
        <v>1.2242857142857144</v>
      </c>
      <c r="M477" s="35">
        <f t="shared" si="115"/>
        <v>3.3333333333333335E-3</v>
      </c>
      <c r="N477" s="35">
        <f t="shared" si="115"/>
        <v>5.4285714285714284E-2</v>
      </c>
      <c r="O477" s="35">
        <f t="shared" si="115"/>
        <v>6.6666666666666671E-3</v>
      </c>
      <c r="P477" s="35">
        <f t="shared" si="115"/>
        <v>1.9533333333333331</v>
      </c>
      <c r="Q477" s="35">
        <f t="shared" si="115"/>
        <v>100.92714285714285</v>
      </c>
    </row>
    <row r="478" spans="1:20" s="33" customFormat="1" x14ac:dyDescent="0.3">
      <c r="A478" s="36" t="s">
        <v>179</v>
      </c>
      <c r="B478" s="37">
        <f>_xlfn.STDEV.S(B470:B476)</f>
        <v>0.24460853078609912</v>
      </c>
      <c r="C478" s="37">
        <f t="shared" ref="C478:Q478" si="116">_xlfn.STDEV.S(C470:C476)</f>
        <v>2.4976179127511485E-2</v>
      </c>
      <c r="D478" s="37">
        <f t="shared" si="116"/>
        <v>0.11659861961120196</v>
      </c>
      <c r="E478" s="37">
        <f t="shared" si="116"/>
        <v>5.773502691896258E-3</v>
      </c>
      <c r="F478" s="37">
        <f t="shared" si="116"/>
        <v>0.35573532161934523</v>
      </c>
      <c r="G478" s="37">
        <f t="shared" si="116"/>
        <v>0.50289163842720597</v>
      </c>
      <c r="H478" s="37">
        <f t="shared" si="116"/>
        <v>0.10752629800148779</v>
      </c>
      <c r="I478" s="37">
        <f t="shared" si="116"/>
        <v>0.30869926805102493</v>
      </c>
      <c r="J478" s="37">
        <f t="shared" si="116"/>
        <v>2.6299556396765837E-2</v>
      </c>
      <c r="K478" s="37"/>
      <c r="L478" s="37">
        <f t="shared" si="116"/>
        <v>0.28377556524227304</v>
      </c>
      <c r="M478" s="37">
        <f t="shared" si="116"/>
        <v>5.773502691896258E-3</v>
      </c>
      <c r="N478" s="37">
        <f t="shared" si="116"/>
        <v>9.7590007294853492E-3</v>
      </c>
      <c r="O478" s="37">
        <f t="shared" si="116"/>
        <v>5.773502691896258E-3</v>
      </c>
      <c r="P478" s="37">
        <f t="shared" si="116"/>
        <v>1.527525231651948E-2</v>
      </c>
      <c r="Q478" s="37">
        <f t="shared" si="116"/>
        <v>1.1462215359710415</v>
      </c>
    </row>
    <row r="479" spans="1:20" s="33" customFormat="1" x14ac:dyDescent="0.3">
      <c r="A479" s="36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</row>
    <row r="480" spans="1:20" s="33" customFormat="1" x14ac:dyDescent="0.3">
      <c r="A480" s="33" t="s">
        <v>1319</v>
      </c>
      <c r="B480" s="33">
        <v>50.5</v>
      </c>
      <c r="C480" s="33">
        <v>0.41</v>
      </c>
      <c r="D480" s="33">
        <v>0.87</v>
      </c>
      <c r="E480" s="33">
        <v>-0.01</v>
      </c>
      <c r="F480" s="33">
        <v>0.64</v>
      </c>
      <c r="G480" s="33">
        <v>5.67</v>
      </c>
      <c r="H480" s="33">
        <v>0.65</v>
      </c>
      <c r="I480" s="33">
        <v>27.12</v>
      </c>
      <c r="J480" s="33">
        <v>0</v>
      </c>
      <c r="L480" s="33">
        <v>10.27</v>
      </c>
      <c r="N480" s="33">
        <v>0.13</v>
      </c>
      <c r="Q480" s="33">
        <v>96.25</v>
      </c>
      <c r="R480" s="33" t="s">
        <v>970</v>
      </c>
      <c r="S480" s="33" t="s">
        <v>566</v>
      </c>
      <c r="T480" s="33" t="s">
        <v>1320</v>
      </c>
    </row>
    <row r="481" spans="1:20" s="33" customFormat="1" x14ac:dyDescent="0.3">
      <c r="A481" s="33" t="s">
        <v>1321</v>
      </c>
      <c r="B481" s="33">
        <v>50.48</v>
      </c>
      <c r="C481" s="33">
        <v>0.13</v>
      </c>
      <c r="D481" s="33">
        <v>0.9</v>
      </c>
      <c r="E481" s="33">
        <v>-0.01</v>
      </c>
      <c r="F481" s="33">
        <v>3.33</v>
      </c>
      <c r="G481" s="33">
        <v>16.57</v>
      </c>
      <c r="H481" s="33">
        <v>1.57</v>
      </c>
      <c r="I481" s="33">
        <v>23.06</v>
      </c>
      <c r="J481" s="33">
        <v>0.04</v>
      </c>
      <c r="L481" s="33">
        <v>3.77</v>
      </c>
      <c r="N481" s="33">
        <v>0.1</v>
      </c>
      <c r="Q481" s="33">
        <v>99.95</v>
      </c>
      <c r="R481" s="33" t="s">
        <v>970</v>
      </c>
      <c r="S481" s="33" t="s">
        <v>566</v>
      </c>
      <c r="T481" s="33" t="s">
        <v>1322</v>
      </c>
    </row>
    <row r="482" spans="1:20" s="33" customFormat="1" x14ac:dyDescent="0.3">
      <c r="A482" s="33" t="s">
        <v>1333</v>
      </c>
      <c r="B482" s="33">
        <v>51.33</v>
      </c>
      <c r="C482" s="33">
        <v>0.23</v>
      </c>
      <c r="D482" s="33">
        <v>0.64</v>
      </c>
      <c r="E482" s="33">
        <v>0</v>
      </c>
      <c r="F482" s="33">
        <v>0.41</v>
      </c>
      <c r="G482" s="33">
        <v>4.17</v>
      </c>
      <c r="H482" s="33">
        <v>0.56000000000000005</v>
      </c>
      <c r="I482" s="33">
        <v>28.13</v>
      </c>
      <c r="J482" s="33">
        <v>-0.03</v>
      </c>
      <c r="L482" s="33">
        <v>10.92</v>
      </c>
      <c r="N482" s="33">
        <v>0.11</v>
      </c>
      <c r="Q482" s="33">
        <v>96.52</v>
      </c>
      <c r="R482" s="33" t="s">
        <v>970</v>
      </c>
      <c r="S482" s="33" t="s">
        <v>566</v>
      </c>
      <c r="T482" s="33" t="s">
        <v>1334</v>
      </c>
    </row>
    <row r="483" spans="1:20" s="33" customFormat="1" x14ac:dyDescent="0.3">
      <c r="A483" s="33" t="s">
        <v>1337</v>
      </c>
      <c r="B483" s="33">
        <v>49.24</v>
      </c>
      <c r="C483" s="33">
        <v>0.19</v>
      </c>
      <c r="D483" s="33">
        <v>1.08</v>
      </c>
      <c r="E483" s="33">
        <v>0</v>
      </c>
      <c r="F483" s="33">
        <v>3.65</v>
      </c>
      <c r="G483" s="33">
        <v>18.329999999999998</v>
      </c>
      <c r="H483" s="33">
        <v>1.69</v>
      </c>
      <c r="I483" s="33">
        <v>22.23</v>
      </c>
      <c r="J483" s="33">
        <v>0.03</v>
      </c>
      <c r="L483" s="33">
        <v>2.41</v>
      </c>
      <c r="N483" s="33">
        <v>7.0000000000000007E-2</v>
      </c>
      <c r="Q483" s="33">
        <v>98.94</v>
      </c>
      <c r="R483" s="33" t="s">
        <v>970</v>
      </c>
      <c r="S483" s="33" t="s">
        <v>566</v>
      </c>
      <c r="T483" s="33" t="s">
        <v>1338</v>
      </c>
    </row>
    <row r="484" spans="1:20" s="33" customFormat="1" x14ac:dyDescent="0.3">
      <c r="A484" s="33" t="s">
        <v>1339</v>
      </c>
      <c r="B484" s="33">
        <v>52.3</v>
      </c>
      <c r="C484" s="33">
        <v>0.49</v>
      </c>
      <c r="D484" s="33">
        <v>0.82</v>
      </c>
      <c r="E484" s="33">
        <v>-0.01</v>
      </c>
      <c r="F484" s="33">
        <v>0.09</v>
      </c>
      <c r="G484" s="33">
        <v>2.2000000000000002</v>
      </c>
      <c r="H484" s="33">
        <v>0.47</v>
      </c>
      <c r="I484" s="33">
        <v>27.89</v>
      </c>
      <c r="J484" s="33">
        <v>-0.02</v>
      </c>
      <c r="L484" s="33">
        <v>12.32</v>
      </c>
      <c r="N484" s="33">
        <v>0.1</v>
      </c>
      <c r="Q484" s="33">
        <v>96.67</v>
      </c>
      <c r="R484" s="33" t="s">
        <v>970</v>
      </c>
      <c r="S484" s="33" t="s">
        <v>566</v>
      </c>
      <c r="T484" s="33" t="s">
        <v>1340</v>
      </c>
    </row>
    <row r="485" spans="1:20" s="33" customFormat="1" x14ac:dyDescent="0.3">
      <c r="A485" s="33" t="s">
        <v>1341</v>
      </c>
      <c r="B485" s="33">
        <v>50.64</v>
      </c>
      <c r="C485" s="33">
        <v>0.1</v>
      </c>
      <c r="D485" s="33">
        <v>0.66</v>
      </c>
      <c r="E485" s="33">
        <v>0</v>
      </c>
      <c r="F485" s="33">
        <v>4.54</v>
      </c>
      <c r="G485" s="33">
        <v>18.68</v>
      </c>
      <c r="H485" s="33">
        <v>1.57</v>
      </c>
      <c r="I485" s="33">
        <v>20.94</v>
      </c>
      <c r="J485" s="33">
        <v>0.01</v>
      </c>
      <c r="L485" s="33">
        <v>2.71</v>
      </c>
      <c r="N485" s="33">
        <v>0.11</v>
      </c>
      <c r="Q485" s="33">
        <v>99.97</v>
      </c>
      <c r="R485" s="33" t="s">
        <v>970</v>
      </c>
      <c r="S485" s="33" t="s">
        <v>566</v>
      </c>
      <c r="T485" s="33" t="s">
        <v>1342</v>
      </c>
    </row>
    <row r="486" spans="1:20" s="33" customFormat="1" x14ac:dyDescent="0.3">
      <c r="A486" s="33" t="s">
        <v>1343</v>
      </c>
      <c r="B486" s="33">
        <v>49.87</v>
      </c>
      <c r="C486" s="33">
        <v>0.13</v>
      </c>
      <c r="D486" s="33">
        <v>0.54</v>
      </c>
      <c r="E486" s="33">
        <v>-0.01</v>
      </c>
      <c r="F486" s="33">
        <v>2.81</v>
      </c>
      <c r="G486" s="33">
        <v>17.100000000000001</v>
      </c>
      <c r="H486" s="33">
        <v>1.66</v>
      </c>
      <c r="I486" s="33">
        <v>23.75</v>
      </c>
      <c r="J486" s="33">
        <v>-0.04</v>
      </c>
      <c r="L486" s="33">
        <v>3.15</v>
      </c>
      <c r="N486" s="33">
        <v>7.0000000000000007E-2</v>
      </c>
      <c r="Q486" s="33">
        <v>99.08</v>
      </c>
      <c r="R486" s="33" t="s">
        <v>970</v>
      </c>
      <c r="S486" s="33" t="s">
        <v>566</v>
      </c>
      <c r="T486" s="33" t="s">
        <v>1344</v>
      </c>
    </row>
    <row r="487" spans="1:20" s="33" customFormat="1" x14ac:dyDescent="0.3">
      <c r="A487" s="33" t="s">
        <v>1347</v>
      </c>
      <c r="B487" s="33">
        <v>49.93</v>
      </c>
      <c r="C487" s="33">
        <v>0.16</v>
      </c>
      <c r="D487" s="33">
        <v>0.71</v>
      </c>
      <c r="E487" s="33">
        <v>-0.03</v>
      </c>
      <c r="F487" s="33">
        <v>2.39</v>
      </c>
      <c r="G487" s="33">
        <v>15.5</v>
      </c>
      <c r="H487" s="33">
        <v>1.57</v>
      </c>
      <c r="I487" s="33">
        <v>24.43</v>
      </c>
      <c r="J487" s="33">
        <v>-0.02</v>
      </c>
      <c r="L487" s="33">
        <v>4.0599999999999996</v>
      </c>
      <c r="N487" s="33">
        <v>0.08</v>
      </c>
      <c r="Q487" s="33">
        <v>98.83</v>
      </c>
      <c r="R487" s="33" t="s">
        <v>970</v>
      </c>
      <c r="S487" s="33" t="s">
        <v>566</v>
      </c>
      <c r="T487" s="33" t="s">
        <v>1348</v>
      </c>
    </row>
    <row r="488" spans="1:20" s="33" customFormat="1" x14ac:dyDescent="0.3">
      <c r="A488" s="34" t="s">
        <v>178</v>
      </c>
      <c r="B488" s="35">
        <f>AVERAGE(B480:B487)</f>
        <v>50.536250000000003</v>
      </c>
      <c r="C488" s="35">
        <f t="shared" ref="C488:Q488" si="117">AVERAGE(C480:C487)</f>
        <v>0.23</v>
      </c>
      <c r="D488" s="35">
        <f t="shared" si="117"/>
        <v>0.77750000000000008</v>
      </c>
      <c r="E488" s="35">
        <f t="shared" si="117"/>
        <v>-8.7500000000000008E-3</v>
      </c>
      <c r="F488" s="35">
        <f t="shared" si="117"/>
        <v>2.2324999999999999</v>
      </c>
      <c r="G488" s="35">
        <f t="shared" si="117"/>
        <v>12.2775</v>
      </c>
      <c r="H488" s="35">
        <f t="shared" si="117"/>
        <v>1.2175</v>
      </c>
      <c r="I488" s="35">
        <f t="shared" si="117"/>
        <v>24.693750000000001</v>
      </c>
      <c r="J488" s="35">
        <f t="shared" si="117"/>
        <v>-3.7500000000000003E-3</v>
      </c>
      <c r="K488" s="35"/>
      <c r="L488" s="35">
        <f t="shared" si="117"/>
        <v>6.2012499999999999</v>
      </c>
      <c r="M488" s="35"/>
      <c r="N488" s="35">
        <f t="shared" si="117"/>
        <v>9.6249999999999988E-2</v>
      </c>
      <c r="O488" s="35"/>
      <c r="P488" s="35"/>
      <c r="Q488" s="35">
        <f t="shared" si="117"/>
        <v>98.276250000000005</v>
      </c>
    </row>
    <row r="489" spans="1:20" s="33" customFormat="1" x14ac:dyDescent="0.3">
      <c r="A489" s="36" t="s">
        <v>179</v>
      </c>
      <c r="B489" s="37">
        <f>_xlfn.STDEV.S(B480:B487)</f>
        <v>0.94474391843957872</v>
      </c>
      <c r="C489" s="37">
        <f t="shared" ref="C489:Q489" si="118">_xlfn.STDEV.S(C480:C487)</f>
        <v>0.14312831406019663</v>
      </c>
      <c r="D489" s="37">
        <f t="shared" si="118"/>
        <v>0.17343174861763702</v>
      </c>
      <c r="E489" s="37">
        <f t="shared" si="118"/>
        <v>9.9103120896511469E-3</v>
      </c>
      <c r="F489" s="37">
        <f t="shared" si="118"/>
        <v>1.6623799634431184</v>
      </c>
      <c r="G489" s="37">
        <f t="shared" si="118"/>
        <v>6.9758558102726216</v>
      </c>
      <c r="H489" s="37">
        <f t="shared" si="118"/>
        <v>0.54836770770819709</v>
      </c>
      <c r="I489" s="37">
        <f t="shared" si="118"/>
        <v>2.7176825079993518</v>
      </c>
      <c r="J489" s="37">
        <f t="shared" si="118"/>
        <v>2.8753881725529069E-2</v>
      </c>
      <c r="K489" s="37"/>
      <c r="L489" s="37">
        <f t="shared" si="118"/>
        <v>4.1855002687850842</v>
      </c>
      <c r="M489" s="37"/>
      <c r="N489" s="37">
        <f t="shared" si="118"/>
        <v>2.1339098923271016E-2</v>
      </c>
      <c r="O489" s="37"/>
      <c r="P489" s="37"/>
      <c r="Q489" s="37">
        <f t="shared" si="118"/>
        <v>1.5507411822369701</v>
      </c>
    </row>
    <row r="490" spans="1:20" s="33" customFormat="1" x14ac:dyDescent="0.3"/>
    <row r="491" spans="1:20" s="33" customFormat="1" x14ac:dyDescent="0.3">
      <c r="A491" s="33" t="s">
        <v>417</v>
      </c>
      <c r="B491" s="33">
        <v>0.22</v>
      </c>
      <c r="C491" s="33">
        <v>8.1199999999999992</v>
      </c>
      <c r="D491" s="33">
        <v>0.86</v>
      </c>
      <c r="F491" s="33">
        <v>0.18</v>
      </c>
      <c r="G491" s="33">
        <v>0.52</v>
      </c>
      <c r="H491" s="33">
        <v>1.56</v>
      </c>
      <c r="I491" s="33">
        <v>82.71</v>
      </c>
      <c r="L491" s="33">
        <v>0.03</v>
      </c>
      <c r="M491" s="33">
        <v>0</v>
      </c>
      <c r="N491" s="33">
        <v>0.19</v>
      </c>
      <c r="O491" s="33">
        <v>0.02</v>
      </c>
      <c r="Q491" s="33">
        <v>94.42</v>
      </c>
      <c r="R491" s="33" t="s">
        <v>966</v>
      </c>
      <c r="S491" s="33" t="s">
        <v>566</v>
      </c>
      <c r="T491" s="33" t="s">
        <v>418</v>
      </c>
    </row>
    <row r="492" spans="1:20" s="33" customFormat="1" x14ac:dyDescent="0.3"/>
    <row r="493" spans="1:20" s="33" customFormat="1" x14ac:dyDescent="0.3">
      <c r="A493" s="33" t="s">
        <v>425</v>
      </c>
      <c r="B493" s="33">
        <v>1.51</v>
      </c>
      <c r="D493" s="33">
        <v>81.81</v>
      </c>
      <c r="G493" s="33">
        <v>0.31</v>
      </c>
      <c r="I493" s="33">
        <v>1</v>
      </c>
      <c r="J493" s="33">
        <v>0.02</v>
      </c>
      <c r="K493" s="33">
        <v>0.02</v>
      </c>
      <c r="L493" s="33">
        <v>7.0000000000000007E-2</v>
      </c>
      <c r="M493" s="33">
        <v>0.01</v>
      </c>
      <c r="Q493" s="33">
        <v>84.75</v>
      </c>
      <c r="R493" s="33" t="s">
        <v>965</v>
      </c>
      <c r="S493" s="33" t="s">
        <v>566</v>
      </c>
      <c r="T493" s="33" t="s">
        <v>426</v>
      </c>
    </row>
    <row r="494" spans="1:20" x14ac:dyDescent="0.3">
      <c r="A494" s="14"/>
      <c r="B494" s="8"/>
      <c r="C494" s="8"/>
      <c r="D494" s="8"/>
      <c r="E494" s="8"/>
      <c r="F494" s="8"/>
      <c r="G494" s="8"/>
      <c r="H494" s="8"/>
      <c r="I494" s="8"/>
      <c r="J494" s="8"/>
      <c r="L494" s="8"/>
      <c r="M494" s="8"/>
      <c r="N494" s="8"/>
      <c r="O494" s="8"/>
      <c r="P494" s="8"/>
      <c r="Q494" s="8"/>
    </row>
    <row r="495" spans="1:20" x14ac:dyDescent="0.3">
      <c r="A495" s="1" t="s">
        <v>512</v>
      </c>
      <c r="B495" s="1">
        <v>47.07</v>
      </c>
      <c r="C495" s="1">
        <v>0.86</v>
      </c>
      <c r="D495" s="1">
        <v>2.81</v>
      </c>
      <c r="F495" s="1">
        <v>0.94</v>
      </c>
      <c r="G495" s="1">
        <v>1.99</v>
      </c>
      <c r="H495" s="1">
        <v>1.43</v>
      </c>
      <c r="I495" s="1">
        <v>35.32</v>
      </c>
      <c r="L495" s="1">
        <v>7.7</v>
      </c>
      <c r="M495" s="1">
        <v>1.67</v>
      </c>
      <c r="N495" s="1">
        <v>1.67</v>
      </c>
      <c r="O495" s="1">
        <v>0</v>
      </c>
      <c r="P495" s="1">
        <v>1.04</v>
      </c>
      <c r="Q495" s="1">
        <v>102.51</v>
      </c>
      <c r="S495" s="1" t="s">
        <v>1002</v>
      </c>
      <c r="T495" s="1" t="s">
        <v>513</v>
      </c>
    </row>
    <row r="497" spans="1:20" x14ac:dyDescent="0.3">
      <c r="A497" s="1" t="s">
        <v>506</v>
      </c>
      <c r="B497" s="1">
        <v>49.67</v>
      </c>
      <c r="C497" s="1">
        <v>0.16</v>
      </c>
      <c r="D497" s="1">
        <v>1.33</v>
      </c>
      <c r="E497" s="1">
        <v>0</v>
      </c>
      <c r="F497" s="1">
        <v>2.27</v>
      </c>
      <c r="G497" s="1">
        <v>18.100000000000001</v>
      </c>
      <c r="H497" s="1">
        <v>1.4</v>
      </c>
      <c r="I497" s="1">
        <v>24.71</v>
      </c>
      <c r="J497" s="1">
        <v>-0.01</v>
      </c>
      <c r="L497" s="1">
        <v>2</v>
      </c>
      <c r="N497" s="1">
        <v>0.09</v>
      </c>
      <c r="Q497" s="1">
        <v>99.73</v>
      </c>
      <c r="R497" s="1" t="s">
        <v>971</v>
      </c>
      <c r="S497" s="1" t="s">
        <v>1002</v>
      </c>
      <c r="T497" s="1" t="s">
        <v>507</v>
      </c>
    </row>
    <row r="498" spans="1:20" x14ac:dyDescent="0.3">
      <c r="A498" s="1" t="s">
        <v>1263</v>
      </c>
      <c r="B498" s="1">
        <v>49.76</v>
      </c>
      <c r="C498" s="1">
        <v>0.18</v>
      </c>
      <c r="D498" s="1">
        <v>1.1299999999999999</v>
      </c>
      <c r="E498" s="1">
        <v>0</v>
      </c>
      <c r="F498" s="1">
        <v>5.7</v>
      </c>
      <c r="G498" s="1">
        <v>20.84</v>
      </c>
      <c r="H498" s="1">
        <v>1.1200000000000001</v>
      </c>
      <c r="I498" s="1">
        <v>20.41</v>
      </c>
      <c r="J498" s="1">
        <v>0.02</v>
      </c>
      <c r="L498" s="1">
        <v>1.01</v>
      </c>
      <c r="N498" s="1">
        <v>0.06</v>
      </c>
      <c r="Q498" s="1">
        <v>100.23</v>
      </c>
      <c r="R498" s="1" t="s">
        <v>971</v>
      </c>
      <c r="S498" s="1" t="s">
        <v>1002</v>
      </c>
      <c r="T498" s="1" t="s">
        <v>1264</v>
      </c>
    </row>
    <row r="499" spans="1:20" x14ac:dyDescent="0.3">
      <c r="A499" s="1" t="s">
        <v>1269</v>
      </c>
      <c r="B499" s="1">
        <v>49.2</v>
      </c>
      <c r="C499" s="1">
        <v>0.27</v>
      </c>
      <c r="D499" s="1">
        <v>1.62</v>
      </c>
      <c r="E499" s="1">
        <v>0</v>
      </c>
      <c r="F499" s="1">
        <v>5.21</v>
      </c>
      <c r="G499" s="1">
        <v>20.57</v>
      </c>
      <c r="H499" s="1">
        <v>1.1000000000000001</v>
      </c>
      <c r="I499" s="1">
        <v>21.2</v>
      </c>
      <c r="J499" s="1">
        <v>0.01</v>
      </c>
      <c r="L499" s="1">
        <v>1.07</v>
      </c>
      <c r="N499" s="1">
        <v>7.0000000000000007E-2</v>
      </c>
      <c r="Q499" s="1">
        <v>100.31</v>
      </c>
      <c r="R499" s="1" t="s">
        <v>971</v>
      </c>
      <c r="S499" s="1" t="s">
        <v>1002</v>
      </c>
      <c r="T499" s="1" t="s">
        <v>1270</v>
      </c>
    </row>
    <row r="500" spans="1:20" x14ac:dyDescent="0.3">
      <c r="A500" s="1" t="s">
        <v>1273</v>
      </c>
      <c r="B500" s="1">
        <v>49.07</v>
      </c>
      <c r="C500" s="1">
        <v>0.28999999999999998</v>
      </c>
      <c r="D500" s="1">
        <v>1.65</v>
      </c>
      <c r="E500" s="1">
        <v>0</v>
      </c>
      <c r="F500" s="1">
        <v>5.34</v>
      </c>
      <c r="G500" s="1">
        <v>20.39</v>
      </c>
      <c r="H500" s="1">
        <v>1.1499999999999999</v>
      </c>
      <c r="I500" s="1">
        <v>20.73</v>
      </c>
      <c r="J500" s="1">
        <v>0</v>
      </c>
      <c r="L500" s="1">
        <v>1.22</v>
      </c>
      <c r="N500" s="1">
        <v>0.14000000000000001</v>
      </c>
      <c r="Q500" s="1">
        <v>99.98</v>
      </c>
      <c r="R500" s="1" t="s">
        <v>971</v>
      </c>
      <c r="S500" s="1" t="s">
        <v>1002</v>
      </c>
      <c r="T500" s="1" t="s">
        <v>1274</v>
      </c>
    </row>
    <row r="501" spans="1:20" x14ac:dyDescent="0.3">
      <c r="A501" s="11" t="s">
        <v>178</v>
      </c>
      <c r="B501" s="7">
        <f>AVERAGE(B497:B500)</f>
        <v>49.424999999999997</v>
      </c>
      <c r="C501" s="7">
        <f t="shared" ref="C501:Q501" si="119">AVERAGE(C497:C500)</f>
        <v>0.22499999999999998</v>
      </c>
      <c r="D501" s="7">
        <f t="shared" si="119"/>
        <v>1.4325000000000001</v>
      </c>
      <c r="E501" s="7">
        <f t="shared" si="119"/>
        <v>0</v>
      </c>
      <c r="F501" s="7">
        <f t="shared" si="119"/>
        <v>4.63</v>
      </c>
      <c r="G501" s="7">
        <f t="shared" si="119"/>
        <v>19.975000000000001</v>
      </c>
      <c r="H501" s="7">
        <f t="shared" si="119"/>
        <v>1.1924999999999999</v>
      </c>
      <c r="I501" s="7">
        <f t="shared" si="119"/>
        <v>21.762500000000003</v>
      </c>
      <c r="J501" s="7">
        <f t="shared" si="119"/>
        <v>5.0000000000000001E-3</v>
      </c>
      <c r="K501" s="7"/>
      <c r="L501" s="7">
        <f t="shared" si="119"/>
        <v>1.325</v>
      </c>
      <c r="M501" s="7"/>
      <c r="N501" s="7">
        <f t="shared" si="119"/>
        <v>0.09</v>
      </c>
      <c r="O501" s="7"/>
      <c r="P501" s="7"/>
      <c r="Q501" s="7">
        <f t="shared" si="119"/>
        <v>100.0625</v>
      </c>
    </row>
    <row r="502" spans="1:20" x14ac:dyDescent="0.3">
      <c r="A502" s="14" t="s">
        <v>179</v>
      </c>
      <c r="B502" s="8">
        <f>_xlfn.STDEV.S(B497:B500)</f>
        <v>0.34102785809959768</v>
      </c>
      <c r="C502" s="8">
        <f t="shared" ref="C502:Q502" si="120">_xlfn.STDEV.S(C497:C500)</f>
        <v>6.4549722436790455E-2</v>
      </c>
      <c r="D502" s="8">
        <f t="shared" si="120"/>
        <v>0.2479751331619087</v>
      </c>
      <c r="E502" s="8">
        <f t="shared" si="120"/>
        <v>0</v>
      </c>
      <c r="F502" s="8">
        <f t="shared" si="120"/>
        <v>1.5869257491556876</v>
      </c>
      <c r="G502" s="8">
        <f t="shared" si="120"/>
        <v>1.2636059512363806</v>
      </c>
      <c r="H502" s="8">
        <f t="shared" si="120"/>
        <v>0.13985111130532227</v>
      </c>
      <c r="I502" s="8">
        <f t="shared" si="120"/>
        <v>1.9916052989150907</v>
      </c>
      <c r="J502" s="8">
        <f t="shared" si="120"/>
        <v>1.2909944487358056E-2</v>
      </c>
      <c r="K502" s="8"/>
      <c r="L502" s="8">
        <f t="shared" si="120"/>
        <v>0.45858477951192389</v>
      </c>
      <c r="M502" s="8"/>
      <c r="N502" s="8">
        <f t="shared" si="120"/>
        <v>3.5590260840104394E-2</v>
      </c>
      <c r="O502" s="8"/>
      <c r="P502" s="8"/>
      <c r="Q502" s="8">
        <f t="shared" si="120"/>
        <v>0.26247222075234244</v>
      </c>
    </row>
    <row r="504" spans="1:20" x14ac:dyDescent="0.3">
      <c r="A504" s="1" t="s">
        <v>508</v>
      </c>
      <c r="B504" s="1">
        <v>52.12</v>
      </c>
      <c r="C504" s="1">
        <v>0.38</v>
      </c>
      <c r="D504" s="1">
        <v>1</v>
      </c>
      <c r="E504" s="1">
        <v>0.01</v>
      </c>
      <c r="F504" s="1">
        <v>0.43</v>
      </c>
      <c r="G504" s="1">
        <v>5.88</v>
      </c>
      <c r="H504" s="1">
        <v>0.56999999999999995</v>
      </c>
      <c r="I504" s="1">
        <v>28.07</v>
      </c>
      <c r="J504" s="1">
        <v>0.01</v>
      </c>
      <c r="L504" s="1">
        <v>9.85</v>
      </c>
      <c r="N504" s="1">
        <v>0.13</v>
      </c>
      <c r="Q504" s="1">
        <v>98.45</v>
      </c>
      <c r="R504" s="1" t="s">
        <v>970</v>
      </c>
      <c r="S504" s="1" t="s">
        <v>1002</v>
      </c>
      <c r="T504" s="1" t="s">
        <v>509</v>
      </c>
    </row>
    <row r="505" spans="1:20" x14ac:dyDescent="0.3">
      <c r="A505" s="1" t="s">
        <v>510</v>
      </c>
      <c r="B505" s="1">
        <v>53.22</v>
      </c>
      <c r="C505" s="1">
        <v>0.22</v>
      </c>
      <c r="D505" s="1">
        <v>0.88</v>
      </c>
      <c r="E505" s="1">
        <v>-0.01</v>
      </c>
      <c r="F505" s="1">
        <v>0.16</v>
      </c>
      <c r="G505" s="1">
        <v>2.74</v>
      </c>
      <c r="H505" s="1">
        <v>0.71</v>
      </c>
      <c r="I505" s="1">
        <v>27.37</v>
      </c>
      <c r="J505" s="1">
        <v>0.01</v>
      </c>
      <c r="L505" s="1">
        <v>11.8</v>
      </c>
      <c r="N505" s="1">
        <v>0.11</v>
      </c>
      <c r="Q505" s="1">
        <v>97.23</v>
      </c>
      <c r="R505" s="1" t="s">
        <v>970</v>
      </c>
      <c r="S505" s="1" t="s">
        <v>1002</v>
      </c>
      <c r="T505" s="1" t="s">
        <v>511</v>
      </c>
    </row>
    <row r="506" spans="1:20" x14ac:dyDescent="0.3">
      <c r="A506" s="1" t="s">
        <v>514</v>
      </c>
      <c r="B506" s="6">
        <v>52.05</v>
      </c>
      <c r="C506" s="6">
        <v>0.18</v>
      </c>
      <c r="D506" s="6">
        <v>0.51</v>
      </c>
      <c r="E506" s="6">
        <v>0</v>
      </c>
      <c r="F506" s="6">
        <v>0.3</v>
      </c>
      <c r="G506" s="6">
        <v>4.4000000000000004</v>
      </c>
      <c r="H506" s="6">
        <v>0.8</v>
      </c>
      <c r="I506" s="6">
        <v>26.64</v>
      </c>
      <c r="J506" s="6">
        <v>0</v>
      </c>
      <c r="L506" s="6">
        <v>10.71</v>
      </c>
      <c r="M506" s="6"/>
      <c r="N506" s="6">
        <v>0.09</v>
      </c>
      <c r="O506" s="6"/>
      <c r="P506" s="6"/>
      <c r="Q506" s="1">
        <v>95.68</v>
      </c>
      <c r="R506" s="1" t="s">
        <v>970</v>
      </c>
      <c r="S506" s="1" t="s">
        <v>1002</v>
      </c>
      <c r="T506" s="1" t="s">
        <v>515</v>
      </c>
    </row>
    <row r="507" spans="1:20" x14ac:dyDescent="0.3">
      <c r="A507" s="1" t="s">
        <v>518</v>
      </c>
      <c r="B507" s="1">
        <v>50.55</v>
      </c>
      <c r="C507" s="1">
        <v>0.2</v>
      </c>
      <c r="D507" s="1">
        <v>0.69</v>
      </c>
      <c r="E507" s="1">
        <v>0</v>
      </c>
      <c r="F507" s="1">
        <v>1.1000000000000001</v>
      </c>
      <c r="G507" s="1">
        <v>13.81</v>
      </c>
      <c r="H507" s="1">
        <v>1.21</v>
      </c>
      <c r="I507" s="1">
        <v>26.37</v>
      </c>
      <c r="J507" s="1">
        <v>0.01</v>
      </c>
      <c r="L507" s="1">
        <v>4.8</v>
      </c>
      <c r="N507" s="1">
        <v>0.09</v>
      </c>
      <c r="Q507" s="1">
        <v>98.81</v>
      </c>
      <c r="R507" s="1" t="s">
        <v>970</v>
      </c>
      <c r="S507" s="1" t="s">
        <v>1002</v>
      </c>
      <c r="T507" s="1" t="s">
        <v>519</v>
      </c>
    </row>
    <row r="508" spans="1:20" x14ac:dyDescent="0.3">
      <c r="A508" s="1" t="s">
        <v>1261</v>
      </c>
      <c r="B508" s="1">
        <v>49.8</v>
      </c>
      <c r="C508" s="1">
        <v>0.13</v>
      </c>
      <c r="D508" s="1">
        <v>0.66</v>
      </c>
      <c r="E508" s="1">
        <v>-0.01</v>
      </c>
      <c r="F508" s="1">
        <v>1.3</v>
      </c>
      <c r="G508" s="1">
        <v>16.09</v>
      </c>
      <c r="H508" s="1">
        <v>1.3</v>
      </c>
      <c r="I508" s="1">
        <v>26.49</v>
      </c>
      <c r="J508" s="1">
        <v>0</v>
      </c>
      <c r="L508" s="1">
        <v>3.88</v>
      </c>
      <c r="N508" s="1">
        <v>0.08</v>
      </c>
      <c r="Q508" s="1">
        <v>99.72</v>
      </c>
      <c r="R508" s="1" t="s">
        <v>970</v>
      </c>
      <c r="S508" s="1" t="s">
        <v>1002</v>
      </c>
      <c r="T508" s="1" t="s">
        <v>1262</v>
      </c>
    </row>
    <row r="509" spans="1:20" x14ac:dyDescent="0.3">
      <c r="A509" s="1" t="s">
        <v>1267</v>
      </c>
      <c r="B509" s="1">
        <v>50.78</v>
      </c>
      <c r="C509" s="1">
        <v>0.31</v>
      </c>
      <c r="D509" s="1">
        <v>0.56999999999999995</v>
      </c>
      <c r="E509" s="1">
        <v>-0.01</v>
      </c>
      <c r="F509" s="1">
        <v>0.55000000000000004</v>
      </c>
      <c r="G509" s="1">
        <v>9.2899999999999991</v>
      </c>
      <c r="H509" s="1">
        <v>0.87</v>
      </c>
      <c r="I509" s="1">
        <v>27.88</v>
      </c>
      <c r="J509" s="1">
        <v>-0.01</v>
      </c>
      <c r="L509" s="1">
        <v>7.92</v>
      </c>
      <c r="N509" s="1">
        <v>0.09</v>
      </c>
      <c r="Q509" s="1">
        <v>98.28</v>
      </c>
      <c r="R509" s="1" t="s">
        <v>970</v>
      </c>
      <c r="S509" s="1" t="s">
        <v>1002</v>
      </c>
      <c r="T509" s="1" t="s">
        <v>1268</v>
      </c>
    </row>
    <row r="510" spans="1:20" x14ac:dyDescent="0.3">
      <c r="A510" s="1" t="s">
        <v>1271</v>
      </c>
      <c r="B510" s="1">
        <v>50.23</v>
      </c>
      <c r="C510" s="1">
        <v>0.22</v>
      </c>
      <c r="D510" s="1">
        <v>0.86</v>
      </c>
      <c r="E510" s="1">
        <v>-0.02</v>
      </c>
      <c r="F510" s="1">
        <v>0.79</v>
      </c>
      <c r="G510" s="1">
        <v>11.81</v>
      </c>
      <c r="H510" s="1">
        <v>1.07</v>
      </c>
      <c r="I510" s="1">
        <v>27.2</v>
      </c>
      <c r="J510" s="1">
        <v>0.03</v>
      </c>
      <c r="L510" s="1">
        <v>6.3</v>
      </c>
      <c r="N510" s="1">
        <v>0.1</v>
      </c>
      <c r="Q510" s="1">
        <v>98.61</v>
      </c>
      <c r="R510" s="1" t="s">
        <v>970</v>
      </c>
      <c r="S510" s="1" t="s">
        <v>1002</v>
      </c>
      <c r="T510" s="1" t="s">
        <v>1272</v>
      </c>
    </row>
    <row r="511" spans="1:20" x14ac:dyDescent="0.3">
      <c r="A511" s="1" t="s">
        <v>1279</v>
      </c>
      <c r="B511" s="1">
        <v>49.16</v>
      </c>
      <c r="C511" s="1">
        <v>0.32</v>
      </c>
      <c r="D511" s="1">
        <v>1.32</v>
      </c>
      <c r="E511" s="1">
        <v>0</v>
      </c>
      <c r="F511" s="1">
        <v>1.21</v>
      </c>
      <c r="G511" s="1">
        <v>14.79</v>
      </c>
      <c r="H511" s="1">
        <v>1.27</v>
      </c>
      <c r="I511" s="1">
        <v>25.75</v>
      </c>
      <c r="J511" s="1">
        <v>0.06</v>
      </c>
      <c r="L511" s="1">
        <v>4</v>
      </c>
      <c r="N511" s="1">
        <v>0.12</v>
      </c>
      <c r="Q511" s="1">
        <v>98</v>
      </c>
      <c r="R511" s="1" t="s">
        <v>970</v>
      </c>
      <c r="S511" s="1" t="s">
        <v>1002</v>
      </c>
      <c r="T511" s="1" t="s">
        <v>1280</v>
      </c>
    </row>
    <row r="512" spans="1:20" x14ac:dyDescent="0.3">
      <c r="A512" s="1" t="s">
        <v>1281</v>
      </c>
      <c r="B512" s="1">
        <v>50.05</v>
      </c>
      <c r="C512" s="1">
        <v>0.15</v>
      </c>
      <c r="D512" s="1">
        <v>0.64</v>
      </c>
      <c r="E512" s="1">
        <v>-0.01</v>
      </c>
      <c r="F512" s="1">
        <v>1.1000000000000001</v>
      </c>
      <c r="G512" s="1">
        <v>14.13</v>
      </c>
      <c r="H512" s="1">
        <v>1.1599999999999999</v>
      </c>
      <c r="I512" s="1">
        <v>26.65</v>
      </c>
      <c r="J512" s="1">
        <v>0.03</v>
      </c>
      <c r="L512" s="1">
        <v>5.12</v>
      </c>
      <c r="N512" s="1">
        <v>0.1</v>
      </c>
      <c r="Q512" s="1">
        <v>99.13</v>
      </c>
      <c r="R512" s="1" t="s">
        <v>970</v>
      </c>
      <c r="S512" s="1" t="s">
        <v>1002</v>
      </c>
      <c r="T512" s="1" t="s">
        <v>1282</v>
      </c>
    </row>
    <row r="513" spans="1:20" x14ac:dyDescent="0.3">
      <c r="A513" s="1" t="s">
        <v>1283</v>
      </c>
      <c r="B513" s="1">
        <v>50.26</v>
      </c>
      <c r="C513" s="1">
        <v>0.14000000000000001</v>
      </c>
      <c r="D513" s="1">
        <v>0.59</v>
      </c>
      <c r="E513" s="1">
        <v>0</v>
      </c>
      <c r="F513" s="1">
        <v>1.74</v>
      </c>
      <c r="G513" s="1">
        <v>13.58</v>
      </c>
      <c r="H513" s="1">
        <v>1.08</v>
      </c>
      <c r="I513" s="1">
        <v>26.31</v>
      </c>
      <c r="J513" s="1">
        <v>0</v>
      </c>
      <c r="L513" s="1">
        <v>5.4</v>
      </c>
      <c r="N513" s="1">
        <v>0.09</v>
      </c>
      <c r="Q513" s="1">
        <v>99.2</v>
      </c>
      <c r="R513" s="1" t="s">
        <v>970</v>
      </c>
      <c r="S513" s="1" t="s">
        <v>1002</v>
      </c>
      <c r="T513" s="1" t="s">
        <v>1284</v>
      </c>
    </row>
    <row r="514" spans="1:20" x14ac:dyDescent="0.3">
      <c r="A514" s="1" t="s">
        <v>1285</v>
      </c>
      <c r="B514" s="1">
        <v>50.28</v>
      </c>
      <c r="C514" s="1">
        <v>0.16</v>
      </c>
      <c r="D514" s="1">
        <v>0.8</v>
      </c>
      <c r="E514" s="1">
        <v>-0.01</v>
      </c>
      <c r="F514" s="1">
        <v>3.41</v>
      </c>
      <c r="G514" s="1">
        <v>16.079999999999998</v>
      </c>
      <c r="H514" s="1">
        <v>1.1299999999999999</v>
      </c>
      <c r="I514" s="1">
        <v>23.22</v>
      </c>
      <c r="J514" s="1">
        <v>0</v>
      </c>
      <c r="L514" s="1">
        <v>4.0999999999999996</v>
      </c>
      <c r="N514" s="1">
        <v>0.1</v>
      </c>
      <c r="Q514" s="1">
        <v>99.28</v>
      </c>
      <c r="R514" s="1" t="s">
        <v>970</v>
      </c>
      <c r="S514" s="1" t="s">
        <v>1002</v>
      </c>
      <c r="T514" s="1" t="s">
        <v>1286</v>
      </c>
    </row>
    <row r="515" spans="1:20" x14ac:dyDescent="0.3">
      <c r="A515" s="1" t="s">
        <v>1287</v>
      </c>
      <c r="B515" s="1">
        <v>50.34</v>
      </c>
      <c r="C515" s="1">
        <v>0.19</v>
      </c>
      <c r="D515" s="1">
        <v>0.64</v>
      </c>
      <c r="E515" s="1">
        <v>-0.01</v>
      </c>
      <c r="F515" s="1">
        <v>0.81</v>
      </c>
      <c r="G515" s="1">
        <v>11.9</v>
      </c>
      <c r="H515" s="1">
        <v>0.97</v>
      </c>
      <c r="I515" s="1">
        <v>27.29</v>
      </c>
      <c r="J515" s="1">
        <v>0.01</v>
      </c>
      <c r="L515" s="1">
        <v>6.53</v>
      </c>
      <c r="N515" s="1">
        <v>0.12</v>
      </c>
      <c r="Q515" s="1">
        <v>98.8</v>
      </c>
      <c r="R515" s="1" t="s">
        <v>970</v>
      </c>
      <c r="S515" s="1" t="s">
        <v>1002</v>
      </c>
      <c r="T515" s="1" t="s">
        <v>1288</v>
      </c>
    </row>
    <row r="516" spans="1:20" x14ac:dyDescent="0.3">
      <c r="A516" s="11" t="s">
        <v>178</v>
      </c>
      <c r="B516" s="7">
        <f t="shared" ref="B516:J516" si="121">AVERAGE(B504:B515)</f>
        <v>50.736666666666672</v>
      </c>
      <c r="C516" s="7">
        <f t="shared" si="121"/>
        <v>0.21666666666666667</v>
      </c>
      <c r="D516" s="7">
        <f t="shared" si="121"/>
        <v>0.76333333333333331</v>
      </c>
      <c r="E516" s="7">
        <f t="shared" si="121"/>
        <v>-5.8333333333333336E-3</v>
      </c>
      <c r="F516" s="7">
        <f t="shared" si="121"/>
        <v>1.075</v>
      </c>
      <c r="G516" s="7">
        <f t="shared" si="121"/>
        <v>11.208333333333334</v>
      </c>
      <c r="H516" s="7">
        <f t="shared" si="121"/>
        <v>1.0116666666666669</v>
      </c>
      <c r="I516" s="7">
        <f t="shared" si="121"/>
        <v>26.603333333333328</v>
      </c>
      <c r="J516" s="7">
        <f t="shared" si="121"/>
        <v>1.2499999999999999E-2</v>
      </c>
      <c r="K516" s="7"/>
      <c r="L516" s="7">
        <f>AVERAGE(L504:L515)</f>
        <v>6.7008333333333328</v>
      </c>
      <c r="M516" s="7"/>
      <c r="N516" s="7">
        <f>AVERAGE(N504:N515)</f>
        <v>0.10166666666666664</v>
      </c>
      <c r="O516" s="7"/>
      <c r="P516" s="7"/>
      <c r="Q516" s="7">
        <f>AVERAGE(Q504:Q515)</f>
        <v>98.432500000000005</v>
      </c>
    </row>
    <row r="517" spans="1:20" x14ac:dyDescent="0.3">
      <c r="A517" s="14" t="s">
        <v>179</v>
      </c>
      <c r="B517" s="8">
        <f t="shared" ref="B517:J517" si="122">_xlfn.STDEV.S(B504:B515)</f>
        <v>1.1491762530639329</v>
      </c>
      <c r="C517" s="8">
        <f t="shared" si="122"/>
        <v>7.9467927588125181E-2</v>
      </c>
      <c r="D517" s="8">
        <f t="shared" si="122"/>
        <v>0.22728969633620882</v>
      </c>
      <c r="E517" s="8">
        <f t="shared" si="122"/>
        <v>7.9296146109875901E-3</v>
      </c>
      <c r="F517" s="8">
        <f t="shared" si="122"/>
        <v>0.86578918282160899</v>
      </c>
      <c r="G517" s="8">
        <f t="shared" si="122"/>
        <v>4.5954460330227205</v>
      </c>
      <c r="H517" s="8">
        <f t="shared" si="122"/>
        <v>0.23080228978434389</v>
      </c>
      <c r="I517" s="8">
        <f t="shared" si="122"/>
        <v>1.2623306967188861</v>
      </c>
      <c r="J517" s="8">
        <f t="shared" si="122"/>
        <v>1.9128750375000739E-2</v>
      </c>
      <c r="K517" s="8"/>
      <c r="L517" s="8">
        <f>_xlfn.STDEV.S(L504:L515)</f>
        <v>2.7549738765741614</v>
      </c>
      <c r="M517" s="8"/>
      <c r="N517" s="8">
        <f>_xlfn.STDEV.S(N504:N515)</f>
        <v>1.5275252316519659E-2</v>
      </c>
      <c r="O517" s="8"/>
      <c r="P517" s="8"/>
      <c r="Q517" s="8">
        <f>_xlfn.STDEV.S(Q504:Q515)</f>
        <v>1.0868396636788014</v>
      </c>
    </row>
    <row r="518" spans="1:20" x14ac:dyDescent="0.3">
      <c r="A518" s="14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20" x14ac:dyDescent="0.3">
      <c r="A519" s="1" t="s">
        <v>1265</v>
      </c>
      <c r="B519" s="1">
        <v>52.77</v>
      </c>
      <c r="C519" s="1">
        <v>0.23</v>
      </c>
      <c r="D519" s="1">
        <v>1.17</v>
      </c>
      <c r="E519" s="1">
        <v>-0.01</v>
      </c>
      <c r="F519" s="1">
        <v>0.06</v>
      </c>
      <c r="G519" s="1">
        <v>1.04</v>
      </c>
      <c r="H519" s="1">
        <v>1.02</v>
      </c>
      <c r="I519" s="1">
        <v>28.18</v>
      </c>
      <c r="J519" s="1">
        <v>0.01</v>
      </c>
      <c r="L519" s="1">
        <v>13.18</v>
      </c>
      <c r="N519" s="1">
        <v>0.1</v>
      </c>
      <c r="Q519" s="1">
        <v>97.77</v>
      </c>
      <c r="R519" s="1" t="s">
        <v>968</v>
      </c>
      <c r="S519" s="1" t="s">
        <v>1002</v>
      </c>
      <c r="T519" s="1" t="s">
        <v>1266</v>
      </c>
    </row>
    <row r="520" spans="1:20" x14ac:dyDescent="0.3">
      <c r="A520" s="14"/>
      <c r="B520" s="8"/>
      <c r="C520" s="8"/>
      <c r="D520" s="8"/>
      <c r="E520" s="8"/>
      <c r="F520" s="8"/>
      <c r="G520" s="8"/>
      <c r="H520" s="8"/>
      <c r="I520" s="8"/>
      <c r="J520" s="8"/>
      <c r="L520" s="8"/>
      <c r="M520" s="8"/>
      <c r="N520" s="8"/>
      <c r="O520" s="8"/>
      <c r="P520" s="8"/>
      <c r="Q520" s="8"/>
    </row>
    <row r="521" spans="1:20" s="33" customFormat="1" x14ac:dyDescent="0.3">
      <c r="A521" s="33" t="s">
        <v>536</v>
      </c>
      <c r="B521" s="33">
        <v>52.59</v>
      </c>
      <c r="C521" s="33">
        <v>1.4</v>
      </c>
      <c r="D521" s="33">
        <v>0.61</v>
      </c>
      <c r="E521" s="33">
        <v>0</v>
      </c>
      <c r="F521" s="33">
        <v>0.73</v>
      </c>
      <c r="G521" s="33">
        <v>3.84</v>
      </c>
      <c r="H521" s="33">
        <v>0.66</v>
      </c>
      <c r="I521" s="33">
        <v>26.84</v>
      </c>
      <c r="J521" s="33">
        <v>0.06</v>
      </c>
      <c r="L521" s="33">
        <v>11.76</v>
      </c>
      <c r="N521" s="33">
        <v>0.14000000000000001</v>
      </c>
      <c r="Q521" s="33">
        <v>98.64</v>
      </c>
      <c r="R521" s="33" t="s">
        <v>970</v>
      </c>
      <c r="S521" s="33" t="s">
        <v>1005</v>
      </c>
      <c r="T521" s="33" t="s">
        <v>537</v>
      </c>
    </row>
    <row r="522" spans="1:20" s="33" customFormat="1" x14ac:dyDescent="0.3">
      <c r="A522" s="33" t="s">
        <v>538</v>
      </c>
      <c r="B522" s="33">
        <v>52.69</v>
      </c>
      <c r="C522" s="33">
        <v>1.26</v>
      </c>
      <c r="D522" s="33">
        <v>0.56999999999999995</v>
      </c>
      <c r="E522" s="33">
        <v>0</v>
      </c>
      <c r="F522" s="33">
        <v>0.75</v>
      </c>
      <c r="G522" s="33">
        <v>3.84</v>
      </c>
      <c r="H522" s="33">
        <v>0.67</v>
      </c>
      <c r="I522" s="33">
        <v>26.36</v>
      </c>
      <c r="J522" s="33">
        <v>0.01</v>
      </c>
      <c r="L522" s="33">
        <v>11.2</v>
      </c>
      <c r="N522" s="33">
        <v>0.1</v>
      </c>
      <c r="Q522" s="33">
        <v>97.47</v>
      </c>
      <c r="R522" s="33" t="s">
        <v>970</v>
      </c>
      <c r="S522" s="33" t="s">
        <v>1005</v>
      </c>
      <c r="T522" s="33" t="s">
        <v>539</v>
      </c>
    </row>
    <row r="523" spans="1:20" s="33" customFormat="1" x14ac:dyDescent="0.3">
      <c r="A523" s="33" t="s">
        <v>540</v>
      </c>
      <c r="B523" s="33">
        <v>51.88</v>
      </c>
      <c r="C523" s="33">
        <v>0.92</v>
      </c>
      <c r="D523" s="33">
        <v>1.2</v>
      </c>
      <c r="E523" s="33">
        <v>0</v>
      </c>
      <c r="F523" s="33">
        <v>4.26</v>
      </c>
      <c r="G523" s="33">
        <v>1.5</v>
      </c>
      <c r="H523" s="33">
        <v>1.87</v>
      </c>
      <c r="I523" s="33">
        <v>26.31</v>
      </c>
      <c r="J523" s="33">
        <v>0.03</v>
      </c>
      <c r="L523" s="33">
        <v>8.43</v>
      </c>
      <c r="N523" s="33">
        <v>1.35</v>
      </c>
      <c r="Q523" s="33">
        <v>97.76</v>
      </c>
      <c r="R523" s="33" t="s">
        <v>970</v>
      </c>
      <c r="S523" s="33" t="s">
        <v>1005</v>
      </c>
      <c r="T523" s="33" t="s">
        <v>541</v>
      </c>
    </row>
    <row r="524" spans="1:20" s="33" customFormat="1" x14ac:dyDescent="0.3">
      <c r="A524" s="33" t="s">
        <v>542</v>
      </c>
      <c r="B524" s="33">
        <v>52.29</v>
      </c>
      <c r="C524" s="33">
        <v>0.68</v>
      </c>
      <c r="D524" s="33">
        <v>1.1499999999999999</v>
      </c>
      <c r="E524" s="33">
        <v>-0.01</v>
      </c>
      <c r="F524" s="33">
        <v>5.0999999999999996</v>
      </c>
      <c r="G524" s="33">
        <v>3.37</v>
      </c>
      <c r="H524" s="33">
        <v>1.95</v>
      </c>
      <c r="I524" s="33">
        <v>24.61</v>
      </c>
      <c r="J524" s="33">
        <v>0.01</v>
      </c>
      <c r="L524" s="33">
        <v>7.86</v>
      </c>
      <c r="N524" s="33">
        <v>1.21</v>
      </c>
      <c r="Q524" s="33">
        <v>98.22</v>
      </c>
      <c r="R524" s="33" t="s">
        <v>970</v>
      </c>
      <c r="S524" s="33" t="s">
        <v>1005</v>
      </c>
      <c r="T524" s="33" t="s">
        <v>543</v>
      </c>
    </row>
    <row r="525" spans="1:20" s="33" customFormat="1" x14ac:dyDescent="0.3">
      <c r="A525" s="33" t="s">
        <v>544</v>
      </c>
      <c r="B525" s="33">
        <v>53.03</v>
      </c>
      <c r="C525" s="33">
        <v>0.64</v>
      </c>
      <c r="D525" s="33">
        <v>0.75</v>
      </c>
      <c r="E525" s="33">
        <v>-0.01</v>
      </c>
      <c r="F525" s="33">
        <v>0.66</v>
      </c>
      <c r="G525" s="33">
        <v>3.26</v>
      </c>
      <c r="H525" s="33">
        <v>0.48</v>
      </c>
      <c r="I525" s="33">
        <v>27.87</v>
      </c>
      <c r="J525" s="33">
        <v>0.01</v>
      </c>
      <c r="L525" s="33">
        <v>11.67</v>
      </c>
      <c r="N525" s="33">
        <v>0.13</v>
      </c>
      <c r="Q525" s="33">
        <v>98.51</v>
      </c>
      <c r="R525" s="33" t="s">
        <v>970</v>
      </c>
      <c r="S525" s="33" t="s">
        <v>1005</v>
      </c>
      <c r="T525" s="33" t="s">
        <v>545</v>
      </c>
    </row>
    <row r="526" spans="1:20" s="33" customFormat="1" x14ac:dyDescent="0.3">
      <c r="A526" s="33" t="s">
        <v>546</v>
      </c>
      <c r="B526" s="33">
        <v>55.49</v>
      </c>
      <c r="C526" s="33">
        <v>0.8</v>
      </c>
      <c r="D526" s="33">
        <v>0.65</v>
      </c>
      <c r="E526" s="33">
        <v>-0.01</v>
      </c>
      <c r="F526" s="33">
        <v>1.24</v>
      </c>
      <c r="G526" s="33">
        <v>8.09</v>
      </c>
      <c r="H526" s="33">
        <v>1.04</v>
      </c>
      <c r="I526" s="33">
        <v>26.38</v>
      </c>
      <c r="J526" s="33">
        <v>0</v>
      </c>
      <c r="L526" s="33">
        <v>8.66</v>
      </c>
      <c r="N526" s="33">
        <v>0.12</v>
      </c>
      <c r="Q526" s="33">
        <v>102.47</v>
      </c>
      <c r="R526" s="33" t="s">
        <v>970</v>
      </c>
      <c r="S526" s="33" t="s">
        <v>1005</v>
      </c>
      <c r="T526" s="33" t="s">
        <v>560</v>
      </c>
    </row>
    <row r="527" spans="1:20" s="33" customFormat="1" x14ac:dyDescent="0.3">
      <c r="A527" s="33" t="s">
        <v>548</v>
      </c>
      <c r="B527" s="33">
        <v>52.78</v>
      </c>
      <c r="C527" s="33">
        <v>0.73</v>
      </c>
      <c r="D527" s="33">
        <v>0.71</v>
      </c>
      <c r="E527" s="33">
        <v>0</v>
      </c>
      <c r="F527" s="33">
        <v>2.0699999999999998</v>
      </c>
      <c r="G527" s="33">
        <v>8.2899999999999991</v>
      </c>
      <c r="H527" s="33">
        <v>0.9</v>
      </c>
      <c r="I527" s="33">
        <v>25.28</v>
      </c>
      <c r="J527" s="33">
        <v>-0.04</v>
      </c>
      <c r="L527" s="33">
        <v>8.4700000000000006</v>
      </c>
      <c r="N527" s="33">
        <v>0.11</v>
      </c>
      <c r="Q527" s="33">
        <v>99.35</v>
      </c>
      <c r="R527" s="33" t="s">
        <v>970</v>
      </c>
      <c r="S527" s="33" t="s">
        <v>1005</v>
      </c>
      <c r="T527" s="33" t="s">
        <v>549</v>
      </c>
    </row>
    <row r="528" spans="1:20" s="33" customFormat="1" x14ac:dyDescent="0.3">
      <c r="A528" s="33" t="s">
        <v>550</v>
      </c>
      <c r="B528" s="33">
        <v>56.01</v>
      </c>
      <c r="C528" s="33">
        <v>1.03</v>
      </c>
      <c r="D528" s="33">
        <v>0.73</v>
      </c>
      <c r="E528" s="33">
        <v>0</v>
      </c>
      <c r="F528" s="33">
        <v>0.83</v>
      </c>
      <c r="G528" s="33">
        <v>3.59</v>
      </c>
      <c r="H528" s="33">
        <v>0.48</v>
      </c>
      <c r="I528" s="33">
        <v>27.71</v>
      </c>
      <c r="J528" s="33">
        <v>0.02</v>
      </c>
      <c r="L528" s="33">
        <v>11.51</v>
      </c>
      <c r="N528" s="33">
        <v>0.13</v>
      </c>
      <c r="Q528" s="33">
        <v>102.05</v>
      </c>
      <c r="R528" s="33" t="s">
        <v>970</v>
      </c>
      <c r="S528" s="33" t="s">
        <v>1005</v>
      </c>
      <c r="T528" s="33" t="s">
        <v>561</v>
      </c>
    </row>
    <row r="529" spans="1:20" s="33" customFormat="1" x14ac:dyDescent="0.3">
      <c r="A529" s="33" t="s">
        <v>1289</v>
      </c>
      <c r="B529" s="33">
        <v>52.7</v>
      </c>
      <c r="C529" s="33">
        <v>1.97</v>
      </c>
      <c r="D529" s="33">
        <v>0.96</v>
      </c>
      <c r="E529" s="33">
        <v>-0.01</v>
      </c>
      <c r="F529" s="33">
        <v>0.54</v>
      </c>
      <c r="G529" s="33">
        <v>2.52</v>
      </c>
      <c r="H529" s="33">
        <v>0.64</v>
      </c>
      <c r="I529" s="33">
        <v>26.84</v>
      </c>
      <c r="J529" s="33">
        <v>0.03</v>
      </c>
      <c r="L529" s="33">
        <v>12.18</v>
      </c>
      <c r="N529" s="33">
        <v>0.08</v>
      </c>
      <c r="Q529" s="33">
        <v>98.46</v>
      </c>
      <c r="R529" s="33" t="s">
        <v>970</v>
      </c>
      <c r="S529" s="33" t="s">
        <v>1005</v>
      </c>
      <c r="T529" s="33" t="s">
        <v>1290</v>
      </c>
    </row>
    <row r="530" spans="1:20" s="33" customFormat="1" x14ac:dyDescent="0.3">
      <c r="A530" s="33" t="s">
        <v>1291</v>
      </c>
      <c r="B530" s="33">
        <v>50.55</v>
      </c>
      <c r="C530" s="33">
        <v>0.54</v>
      </c>
      <c r="D530" s="33">
        <v>1.62</v>
      </c>
      <c r="E530" s="33">
        <v>-0.01</v>
      </c>
      <c r="F530" s="33">
        <v>5.72</v>
      </c>
      <c r="G530" s="33">
        <v>15.51</v>
      </c>
      <c r="H530" s="33">
        <v>1.52</v>
      </c>
      <c r="I530" s="33">
        <v>19.28</v>
      </c>
      <c r="J530" s="33">
        <v>0.01</v>
      </c>
      <c r="L530" s="33">
        <v>3.67</v>
      </c>
      <c r="N530" s="33">
        <v>0.2</v>
      </c>
      <c r="Q530" s="33">
        <v>98.63</v>
      </c>
      <c r="R530" s="33" t="s">
        <v>970</v>
      </c>
      <c r="S530" s="33" t="s">
        <v>1005</v>
      </c>
      <c r="T530" s="33" t="s">
        <v>1292</v>
      </c>
    </row>
    <row r="531" spans="1:20" s="33" customFormat="1" x14ac:dyDescent="0.3">
      <c r="A531" s="33" t="s">
        <v>1297</v>
      </c>
      <c r="B531" s="33">
        <v>51.9</v>
      </c>
      <c r="C531" s="33">
        <v>1.22</v>
      </c>
      <c r="D531" s="33">
        <v>0.75</v>
      </c>
      <c r="E531" s="33">
        <v>-0.01</v>
      </c>
      <c r="F531" s="33">
        <v>0.76</v>
      </c>
      <c r="G531" s="33">
        <v>4.53</v>
      </c>
      <c r="H531" s="33">
        <v>0.67</v>
      </c>
      <c r="I531" s="33">
        <v>27.33</v>
      </c>
      <c r="J531" s="33">
        <v>0.05</v>
      </c>
      <c r="L531" s="33">
        <v>10.98</v>
      </c>
      <c r="N531" s="33">
        <v>0.13</v>
      </c>
      <c r="Q531" s="33">
        <v>98.32</v>
      </c>
      <c r="R531" s="33" t="s">
        <v>970</v>
      </c>
      <c r="S531" s="33" t="s">
        <v>1005</v>
      </c>
      <c r="T531" s="33" t="s">
        <v>1298</v>
      </c>
    </row>
    <row r="532" spans="1:20" s="33" customFormat="1" x14ac:dyDescent="0.3">
      <c r="A532" s="33" t="s">
        <v>1301</v>
      </c>
      <c r="B532" s="33">
        <v>52.83</v>
      </c>
      <c r="C532" s="33">
        <v>1.53</v>
      </c>
      <c r="D532" s="33">
        <v>1.01</v>
      </c>
      <c r="E532" s="33">
        <v>-0.01</v>
      </c>
      <c r="F532" s="33">
        <v>0.59</v>
      </c>
      <c r="G532" s="33">
        <v>2.83</v>
      </c>
      <c r="H532" s="33">
        <v>0.66</v>
      </c>
      <c r="I532" s="33">
        <v>27.38</v>
      </c>
      <c r="J532" s="33">
        <v>0</v>
      </c>
      <c r="L532" s="33">
        <v>11.76</v>
      </c>
      <c r="N532" s="33">
        <v>0.11</v>
      </c>
      <c r="Q532" s="33">
        <v>98.71</v>
      </c>
      <c r="R532" s="33" t="s">
        <v>970</v>
      </c>
      <c r="S532" s="33" t="s">
        <v>1005</v>
      </c>
      <c r="T532" s="33" t="s">
        <v>1302</v>
      </c>
    </row>
    <row r="533" spans="1:20" s="33" customFormat="1" x14ac:dyDescent="0.3">
      <c r="A533" s="33" t="s">
        <v>1303</v>
      </c>
      <c r="B533" s="33">
        <v>53.36</v>
      </c>
      <c r="C533" s="33">
        <v>0.77</v>
      </c>
      <c r="D533" s="33">
        <v>0.96</v>
      </c>
      <c r="E533" s="33">
        <v>-0.01</v>
      </c>
      <c r="F533" s="33">
        <v>2.2599999999999998</v>
      </c>
      <c r="G533" s="33">
        <v>6.94</v>
      </c>
      <c r="H533" s="33">
        <v>0.85</v>
      </c>
      <c r="I533" s="33">
        <v>24.71</v>
      </c>
      <c r="J533" s="33">
        <v>0.04</v>
      </c>
      <c r="L533" s="33">
        <v>9.8000000000000007</v>
      </c>
      <c r="N533" s="33">
        <v>0.19</v>
      </c>
      <c r="Q533" s="33">
        <v>99.87</v>
      </c>
      <c r="R533" s="33" t="s">
        <v>970</v>
      </c>
      <c r="S533" s="33" t="s">
        <v>1005</v>
      </c>
      <c r="T533" s="33" t="s">
        <v>1304</v>
      </c>
    </row>
    <row r="534" spans="1:20" s="33" customFormat="1" x14ac:dyDescent="0.3">
      <c r="A534" s="33" t="s">
        <v>1305</v>
      </c>
      <c r="B534" s="33">
        <v>52.26</v>
      </c>
      <c r="C534" s="33">
        <v>0.69</v>
      </c>
      <c r="D534" s="33">
        <v>1.17</v>
      </c>
      <c r="E534" s="33">
        <v>0</v>
      </c>
      <c r="F534" s="33">
        <v>1.89</v>
      </c>
      <c r="G534" s="33">
        <v>7.12</v>
      </c>
      <c r="H534" s="33">
        <v>0.91</v>
      </c>
      <c r="I534" s="33">
        <v>24.6</v>
      </c>
      <c r="J534" s="33">
        <v>0.05</v>
      </c>
      <c r="L534" s="33">
        <v>9.23</v>
      </c>
      <c r="N534" s="33">
        <v>0.08</v>
      </c>
      <c r="Q534" s="33">
        <v>98</v>
      </c>
      <c r="R534" s="33" t="s">
        <v>970</v>
      </c>
      <c r="S534" s="33" t="s">
        <v>1005</v>
      </c>
      <c r="T534" s="33" t="s">
        <v>1306</v>
      </c>
    </row>
    <row r="535" spans="1:20" s="33" customFormat="1" x14ac:dyDescent="0.3">
      <c r="A535" s="33" t="s">
        <v>1307</v>
      </c>
      <c r="B535" s="33">
        <v>52.37</v>
      </c>
      <c r="C535" s="33">
        <v>0.84</v>
      </c>
      <c r="D535" s="33">
        <v>0.67</v>
      </c>
      <c r="E535" s="33">
        <v>0.01</v>
      </c>
      <c r="F535" s="33">
        <v>2.04</v>
      </c>
      <c r="G535" s="33">
        <v>7.59</v>
      </c>
      <c r="H535" s="33">
        <v>0.89</v>
      </c>
      <c r="I535" s="33">
        <v>25.68</v>
      </c>
      <c r="J535" s="33">
        <v>0</v>
      </c>
      <c r="L535" s="33">
        <v>9.07</v>
      </c>
      <c r="N535" s="33">
        <v>0.11</v>
      </c>
      <c r="Q535" s="33">
        <v>99.27</v>
      </c>
      <c r="R535" s="33" t="s">
        <v>970</v>
      </c>
      <c r="S535" s="33" t="s">
        <v>1005</v>
      </c>
      <c r="T535" s="33" t="s">
        <v>1308</v>
      </c>
    </row>
    <row r="536" spans="1:20" s="33" customFormat="1" x14ac:dyDescent="0.3">
      <c r="A536" s="33" t="s">
        <v>1309</v>
      </c>
      <c r="B536" s="33">
        <v>50.39</v>
      </c>
      <c r="C536" s="33">
        <v>0.83</v>
      </c>
      <c r="D536" s="33">
        <v>1.45</v>
      </c>
      <c r="E536" s="33">
        <v>0.01</v>
      </c>
      <c r="F536" s="33">
        <v>2.5</v>
      </c>
      <c r="G536" s="33">
        <v>4.3</v>
      </c>
      <c r="H536" s="33">
        <v>2.6</v>
      </c>
      <c r="I536" s="33">
        <v>23.9</v>
      </c>
      <c r="J536" s="33">
        <v>0.01</v>
      </c>
      <c r="L536" s="33">
        <v>9.57</v>
      </c>
      <c r="N536" s="33">
        <v>0.24</v>
      </c>
      <c r="Q536" s="33">
        <v>95.82</v>
      </c>
      <c r="R536" s="33" t="s">
        <v>970</v>
      </c>
      <c r="S536" s="33" t="s">
        <v>1005</v>
      </c>
      <c r="T536" s="33" t="s">
        <v>1310</v>
      </c>
    </row>
    <row r="537" spans="1:20" s="33" customFormat="1" x14ac:dyDescent="0.3">
      <c r="A537" s="33" t="s">
        <v>1311</v>
      </c>
      <c r="B537" s="33">
        <v>52.38</v>
      </c>
      <c r="C537" s="33">
        <v>2.0099999999999998</v>
      </c>
      <c r="D537" s="33">
        <v>0.82</v>
      </c>
      <c r="E537" s="33">
        <v>0</v>
      </c>
      <c r="F537" s="33">
        <v>0.64</v>
      </c>
      <c r="G537" s="33">
        <v>3.71</v>
      </c>
      <c r="H537" s="33">
        <v>0.93</v>
      </c>
      <c r="I537" s="33">
        <v>26.45</v>
      </c>
      <c r="J537" s="33">
        <v>0.04</v>
      </c>
      <c r="L537" s="33">
        <v>11.59</v>
      </c>
      <c r="N537" s="33">
        <v>0.09</v>
      </c>
      <c r="Q537" s="33">
        <v>98.65</v>
      </c>
      <c r="R537" s="33" t="s">
        <v>970</v>
      </c>
      <c r="S537" s="33" t="s">
        <v>1005</v>
      </c>
      <c r="T537" s="33" t="s">
        <v>1312</v>
      </c>
    </row>
    <row r="538" spans="1:20" s="33" customFormat="1" x14ac:dyDescent="0.3">
      <c r="A538" s="33" t="s">
        <v>1315</v>
      </c>
      <c r="B538" s="33">
        <v>51.58</v>
      </c>
      <c r="C538" s="33">
        <v>1.1299999999999999</v>
      </c>
      <c r="D538" s="33">
        <v>0.73</v>
      </c>
      <c r="E538" s="33">
        <v>0.01</v>
      </c>
      <c r="F538" s="33">
        <v>1.19</v>
      </c>
      <c r="G538" s="33">
        <v>5.54</v>
      </c>
      <c r="H538" s="33">
        <v>0.61</v>
      </c>
      <c r="I538" s="33">
        <v>26.78</v>
      </c>
      <c r="J538" s="33">
        <v>-0.03</v>
      </c>
      <c r="L538" s="33">
        <v>10.42</v>
      </c>
      <c r="N538" s="33">
        <v>0.13</v>
      </c>
      <c r="Q538" s="33">
        <v>98.12</v>
      </c>
      <c r="R538" s="33" t="s">
        <v>970</v>
      </c>
      <c r="S538" s="33" t="s">
        <v>1005</v>
      </c>
      <c r="T538" s="33" t="s">
        <v>1316</v>
      </c>
    </row>
    <row r="539" spans="1:20" s="33" customFormat="1" x14ac:dyDescent="0.3">
      <c r="A539" s="34" t="s">
        <v>178</v>
      </c>
      <c r="B539" s="35">
        <f t="shared" ref="B539:J539" si="123">AVERAGE(B521:B538)</f>
        <v>52.615555555555559</v>
      </c>
      <c r="C539" s="35">
        <f t="shared" si="123"/>
        <v>1.0549999999999999</v>
      </c>
      <c r="D539" s="35">
        <f t="shared" si="123"/>
        <v>0.91722222222222216</v>
      </c>
      <c r="E539" s="35">
        <f t="shared" si="123"/>
        <v>-2.7777777777777779E-3</v>
      </c>
      <c r="F539" s="35">
        <f t="shared" si="123"/>
        <v>1.8761111111111108</v>
      </c>
      <c r="G539" s="35">
        <f t="shared" si="123"/>
        <v>5.3538888888888891</v>
      </c>
      <c r="H539" s="35">
        <f t="shared" si="123"/>
        <v>1.0183333333333335</v>
      </c>
      <c r="I539" s="35">
        <f t="shared" si="123"/>
        <v>25.794999999999998</v>
      </c>
      <c r="J539" s="35">
        <f t="shared" si="123"/>
        <v>1.666666666666667E-2</v>
      </c>
      <c r="K539" s="35"/>
      <c r="L539" s="35">
        <f>AVERAGE(L521:L538)</f>
        <v>9.8794444444444434</v>
      </c>
      <c r="M539" s="35"/>
      <c r="N539" s="35">
        <f>AVERAGE(N521:N538)</f>
        <v>0.2583333333333333</v>
      </c>
      <c r="O539" s="35"/>
      <c r="P539" s="35"/>
      <c r="Q539" s="35">
        <f>AVERAGE(Q521:Q538)</f>
        <v>98.795555555555566</v>
      </c>
    </row>
    <row r="540" spans="1:20" s="33" customFormat="1" x14ac:dyDescent="0.3">
      <c r="A540" s="36" t="s">
        <v>179</v>
      </c>
      <c r="B540" s="37">
        <f t="shared" ref="B540:J540" si="124">_xlfn.STDEV.S(B521:B538)</f>
        <v>1.3781966999637063</v>
      </c>
      <c r="C540" s="37">
        <f t="shared" si="124"/>
        <v>0.43707920940502065</v>
      </c>
      <c r="D540" s="37">
        <f t="shared" si="124"/>
        <v>0.29842341722410554</v>
      </c>
      <c r="E540" s="37">
        <f t="shared" si="124"/>
        <v>7.5190390152211819E-3</v>
      </c>
      <c r="F540" s="37">
        <f t="shared" si="124"/>
        <v>1.6032398774279426</v>
      </c>
      <c r="G540" s="37">
        <f t="shared" si="124"/>
        <v>3.251097803527998</v>
      </c>
      <c r="H540" s="37">
        <f t="shared" si="124"/>
        <v>0.5848302921260452</v>
      </c>
      <c r="I540" s="37">
        <f t="shared" si="124"/>
        <v>1.9952214973604836</v>
      </c>
      <c r="J540" s="37">
        <f t="shared" si="124"/>
        <v>2.6568446566202858E-2</v>
      </c>
      <c r="K540" s="37"/>
      <c r="L540" s="37">
        <f>_xlfn.STDEV.S(L521:L538)</f>
        <v>2.0834430559341603</v>
      </c>
      <c r="M540" s="37"/>
      <c r="N540" s="37">
        <f>_xlfn.STDEV.S(N521:N538)</f>
        <v>0.37478228974416922</v>
      </c>
      <c r="O540" s="37"/>
      <c r="P540" s="37"/>
      <c r="Q540" s="37">
        <f>_xlfn.STDEV.S(Q521:Q538)</f>
        <v>1.5220776134737377</v>
      </c>
    </row>
    <row r="541" spans="1:20" s="33" customFormat="1" x14ac:dyDescent="0.3">
      <c r="A541" s="36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</row>
    <row r="542" spans="1:20" s="33" customFormat="1" x14ac:dyDescent="0.3">
      <c r="A542" s="33" t="s">
        <v>1299</v>
      </c>
      <c r="B542" s="33">
        <v>52.79</v>
      </c>
      <c r="C542" s="33">
        <v>0.82</v>
      </c>
      <c r="D542" s="33">
        <v>1.23</v>
      </c>
      <c r="E542" s="33">
        <v>0</v>
      </c>
      <c r="F542" s="33">
        <v>0.32</v>
      </c>
      <c r="G542" s="33">
        <v>1.39</v>
      </c>
      <c r="H542" s="33">
        <v>0.4</v>
      </c>
      <c r="I542" s="33">
        <v>28.61</v>
      </c>
      <c r="J542" s="33">
        <v>0.03</v>
      </c>
      <c r="L542" s="33">
        <v>13</v>
      </c>
      <c r="N542" s="33">
        <v>0.15</v>
      </c>
      <c r="Q542" s="33">
        <v>98.75</v>
      </c>
      <c r="R542" s="33" t="s">
        <v>968</v>
      </c>
      <c r="S542" s="33" t="s">
        <v>1005</v>
      </c>
      <c r="T542" s="33" t="s">
        <v>1300</v>
      </c>
    </row>
    <row r="543" spans="1:20" x14ac:dyDescent="0.3">
      <c r="A543" s="14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20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L544" s="11"/>
      <c r="M544" s="11"/>
      <c r="N544" s="11"/>
      <c r="O544" s="11"/>
      <c r="P544" s="11"/>
      <c r="Q544" s="11"/>
      <c r="R544" s="11"/>
      <c r="S544" s="11"/>
      <c r="T544" s="11"/>
    </row>
    <row r="545" spans="1:20" x14ac:dyDescent="0.3">
      <c r="A545" s="1" t="s">
        <v>1129</v>
      </c>
      <c r="B545" s="1">
        <v>53.51</v>
      </c>
      <c r="C545" s="1">
        <v>0.08</v>
      </c>
      <c r="D545" s="1">
        <v>2.5299999999999998</v>
      </c>
      <c r="E545" s="1">
        <v>-0.01</v>
      </c>
      <c r="F545" s="1">
        <v>-0.01</v>
      </c>
      <c r="G545" s="1">
        <v>0.27</v>
      </c>
      <c r="H545" s="1">
        <v>0.17</v>
      </c>
      <c r="I545" s="1">
        <v>28.63</v>
      </c>
      <c r="J545" s="1">
        <v>-0.01</v>
      </c>
      <c r="L545" s="1">
        <v>13.78</v>
      </c>
      <c r="N545" s="1">
        <v>0.16</v>
      </c>
      <c r="Q545" s="1">
        <v>99.12</v>
      </c>
      <c r="R545" s="1" t="s">
        <v>968</v>
      </c>
      <c r="S545" s="1" t="s">
        <v>1421</v>
      </c>
      <c r="T545" s="1" t="s">
        <v>1130</v>
      </c>
    </row>
    <row r="546" spans="1:20" x14ac:dyDescent="0.3">
      <c r="A546" s="1" t="s">
        <v>1131</v>
      </c>
      <c r="B546" s="1">
        <v>51.87</v>
      </c>
      <c r="C546" s="1">
        <v>0.15</v>
      </c>
      <c r="D546" s="1">
        <v>1.4</v>
      </c>
      <c r="E546" s="1">
        <v>0.01</v>
      </c>
      <c r="F546" s="1">
        <v>0.01</v>
      </c>
      <c r="G546" s="1">
        <v>1.1000000000000001</v>
      </c>
      <c r="H546" s="1">
        <v>0.17</v>
      </c>
      <c r="I546" s="1">
        <v>29.63</v>
      </c>
      <c r="J546" s="1">
        <v>-0.03</v>
      </c>
      <c r="L546" s="1">
        <v>12.96</v>
      </c>
      <c r="N546" s="1">
        <v>0.16</v>
      </c>
      <c r="Q546" s="1">
        <v>97.45</v>
      </c>
      <c r="R546" s="1" t="s">
        <v>968</v>
      </c>
      <c r="S546" s="1" t="s">
        <v>1421</v>
      </c>
      <c r="T546" s="1" t="s">
        <v>1132</v>
      </c>
    </row>
    <row r="547" spans="1:20" x14ac:dyDescent="0.3">
      <c r="A547" s="11" t="s">
        <v>178</v>
      </c>
      <c r="B547" s="7">
        <f>AVERAGE(B545:B546)</f>
        <v>52.69</v>
      </c>
      <c r="C547" s="7">
        <f t="shared" ref="C547:Q547" si="125">AVERAGE(C545:C546)</f>
        <v>0.11499999999999999</v>
      </c>
      <c r="D547" s="7">
        <f t="shared" si="125"/>
        <v>1.9649999999999999</v>
      </c>
      <c r="E547" s="7">
        <f t="shared" si="125"/>
        <v>0</v>
      </c>
      <c r="F547" s="7">
        <f t="shared" si="125"/>
        <v>0</v>
      </c>
      <c r="G547" s="7">
        <f t="shared" si="125"/>
        <v>0.68500000000000005</v>
      </c>
      <c r="H547" s="7">
        <f t="shared" si="125"/>
        <v>0.17</v>
      </c>
      <c r="I547" s="7">
        <f t="shared" si="125"/>
        <v>29.13</v>
      </c>
      <c r="J547" s="7">
        <f t="shared" si="125"/>
        <v>-0.02</v>
      </c>
      <c r="K547" s="7"/>
      <c r="L547" s="7">
        <f t="shared" si="125"/>
        <v>13.370000000000001</v>
      </c>
      <c r="M547" s="7"/>
      <c r="N547" s="7">
        <f t="shared" si="125"/>
        <v>0.16</v>
      </c>
      <c r="O547" s="7"/>
      <c r="P547" s="7"/>
      <c r="Q547" s="7">
        <f t="shared" si="125"/>
        <v>98.284999999999997</v>
      </c>
    </row>
    <row r="548" spans="1:20" x14ac:dyDescent="0.3">
      <c r="A548" s="14" t="s">
        <v>179</v>
      </c>
      <c r="B548" s="8">
        <f>_xlfn.STDEV.S(B545:B546)</f>
        <v>1.1596551211459383</v>
      </c>
      <c r="C548" s="8">
        <f t="shared" ref="C548:Q548" si="126">_xlfn.STDEV.S(C545:C546)</f>
        <v>4.9497474683058366E-2</v>
      </c>
      <c r="D548" s="8">
        <f t="shared" si="126"/>
        <v>0.79903066274079915</v>
      </c>
      <c r="E548" s="8">
        <f t="shared" si="126"/>
        <v>1.4142135623730951E-2</v>
      </c>
      <c r="F548" s="8">
        <f t="shared" si="126"/>
        <v>1.4142135623730951E-2</v>
      </c>
      <c r="G548" s="8">
        <f t="shared" si="126"/>
        <v>0.58689862838483442</v>
      </c>
      <c r="H548" s="8">
        <f t="shared" si="126"/>
        <v>0</v>
      </c>
      <c r="I548" s="8">
        <f t="shared" si="126"/>
        <v>0.70710678118654757</v>
      </c>
      <c r="J548" s="8">
        <f t="shared" si="126"/>
        <v>1.4142135623730951E-2</v>
      </c>
      <c r="K548" s="8"/>
      <c r="L548" s="8">
        <f t="shared" si="126"/>
        <v>0.57982756057296791</v>
      </c>
      <c r="M548" s="8"/>
      <c r="N548" s="8">
        <f t="shared" si="126"/>
        <v>0</v>
      </c>
      <c r="O548" s="8"/>
      <c r="P548" s="8"/>
      <c r="Q548" s="8">
        <f t="shared" si="126"/>
        <v>1.1808683245815357</v>
      </c>
    </row>
    <row r="550" spans="1:20" s="33" customFormat="1" x14ac:dyDescent="0.3">
      <c r="A550" s="33" t="s">
        <v>520</v>
      </c>
      <c r="B550" s="33">
        <v>52.96</v>
      </c>
      <c r="C550" s="33">
        <v>0.63</v>
      </c>
      <c r="D550" s="33">
        <v>0.31</v>
      </c>
      <c r="E550" s="33">
        <v>0.01</v>
      </c>
      <c r="F550" s="33">
        <v>0.38</v>
      </c>
      <c r="G550" s="33">
        <v>0.24</v>
      </c>
      <c r="H550" s="33">
        <v>0.16</v>
      </c>
      <c r="I550" s="33">
        <v>30.46</v>
      </c>
      <c r="J550" s="33">
        <v>0</v>
      </c>
      <c r="L550" s="33">
        <v>13.21</v>
      </c>
      <c r="N550" s="33">
        <v>0.15</v>
      </c>
      <c r="Q550" s="33">
        <v>98.51</v>
      </c>
      <c r="R550" s="33" t="s">
        <v>968</v>
      </c>
      <c r="S550" s="33" t="s">
        <v>1007</v>
      </c>
      <c r="T550" s="33" t="s">
        <v>521</v>
      </c>
    </row>
    <row r="551" spans="1:20" s="33" customFormat="1" x14ac:dyDescent="0.3"/>
    <row r="552" spans="1:20" s="33" customFormat="1" x14ac:dyDescent="0.3">
      <c r="A552" s="33" t="s">
        <v>522</v>
      </c>
      <c r="B552" s="33">
        <v>52.84</v>
      </c>
      <c r="C552" s="33">
        <v>1.0900000000000001</v>
      </c>
      <c r="D552" s="33">
        <v>0.39</v>
      </c>
      <c r="E552" s="33">
        <v>0.01</v>
      </c>
      <c r="F552" s="33">
        <v>1.79</v>
      </c>
      <c r="G552" s="33">
        <v>4.6500000000000004</v>
      </c>
      <c r="H552" s="33">
        <v>1.3</v>
      </c>
      <c r="I552" s="33">
        <v>27.29</v>
      </c>
      <c r="J552" s="33">
        <v>-0.01</v>
      </c>
      <c r="L552" s="33">
        <v>9.67</v>
      </c>
      <c r="N552" s="33">
        <v>0.08</v>
      </c>
      <c r="Q552" s="33">
        <v>99.11</v>
      </c>
      <c r="R552" s="33" t="s">
        <v>970</v>
      </c>
      <c r="S552" s="33" t="s">
        <v>1007</v>
      </c>
      <c r="T552" s="33" t="s">
        <v>523</v>
      </c>
    </row>
    <row r="553" spans="1:20" s="33" customFormat="1" x14ac:dyDescent="0.3">
      <c r="A553" s="33" t="s">
        <v>524</v>
      </c>
      <c r="B553" s="33">
        <v>53.38</v>
      </c>
      <c r="C553" s="33">
        <v>0.56000000000000005</v>
      </c>
      <c r="D553" s="33">
        <v>0.18</v>
      </c>
      <c r="E553" s="33">
        <v>0</v>
      </c>
      <c r="F553" s="33">
        <v>3.49</v>
      </c>
      <c r="G553" s="33">
        <v>4.8600000000000003</v>
      </c>
      <c r="H553" s="33">
        <v>0.93</v>
      </c>
      <c r="I553" s="33">
        <v>25.6</v>
      </c>
      <c r="J553" s="33">
        <v>0.03</v>
      </c>
      <c r="L553" s="33">
        <v>10.210000000000001</v>
      </c>
      <c r="N553" s="33">
        <v>0.1</v>
      </c>
      <c r="Q553" s="33">
        <v>99.34</v>
      </c>
      <c r="R553" s="33" t="s">
        <v>970</v>
      </c>
      <c r="S553" s="33" t="s">
        <v>1007</v>
      </c>
      <c r="T553" s="33" t="s">
        <v>525</v>
      </c>
    </row>
    <row r="554" spans="1:20" s="33" customFormat="1" x14ac:dyDescent="0.3">
      <c r="A554" s="33" t="s">
        <v>526</v>
      </c>
      <c r="B554" s="33">
        <v>52.76</v>
      </c>
      <c r="C554" s="33">
        <v>0.35</v>
      </c>
      <c r="D554" s="33">
        <v>0.15</v>
      </c>
      <c r="E554" s="33">
        <v>0.01</v>
      </c>
      <c r="F554" s="33">
        <v>4.63</v>
      </c>
      <c r="G554" s="33">
        <v>8.9700000000000006</v>
      </c>
      <c r="H554" s="33">
        <v>2.09</v>
      </c>
      <c r="I554" s="33">
        <v>23.2</v>
      </c>
      <c r="J554" s="33">
        <v>0</v>
      </c>
      <c r="L554" s="33">
        <v>7.24</v>
      </c>
      <c r="N554" s="33">
        <v>0.03</v>
      </c>
      <c r="Q554" s="33">
        <v>99.43</v>
      </c>
      <c r="R554" s="33" t="s">
        <v>970</v>
      </c>
      <c r="S554" s="33" t="s">
        <v>1007</v>
      </c>
      <c r="T554" s="33" t="s">
        <v>527</v>
      </c>
    </row>
    <row r="555" spans="1:20" s="33" customFormat="1" x14ac:dyDescent="0.3">
      <c r="A555" s="33" t="s">
        <v>528</v>
      </c>
      <c r="B555" s="33">
        <v>53.88</v>
      </c>
      <c r="C555" s="33">
        <v>1.75</v>
      </c>
      <c r="D555" s="33">
        <v>1.1000000000000001</v>
      </c>
      <c r="E555" s="33">
        <v>-0.01</v>
      </c>
      <c r="F555" s="33">
        <v>14.7</v>
      </c>
      <c r="G555" s="33">
        <v>5.25</v>
      </c>
      <c r="H555" s="33">
        <v>1.49</v>
      </c>
      <c r="I555" s="33">
        <v>13.28</v>
      </c>
      <c r="J555" s="33">
        <v>-0.01</v>
      </c>
      <c r="L555" s="33">
        <v>5.96</v>
      </c>
      <c r="N555" s="33">
        <v>2.34</v>
      </c>
      <c r="Q555" s="33">
        <v>99.74</v>
      </c>
      <c r="R555" s="33" t="s">
        <v>970</v>
      </c>
      <c r="S555" s="33" t="s">
        <v>1007</v>
      </c>
      <c r="T555" s="33" t="s">
        <v>529</v>
      </c>
    </row>
    <row r="556" spans="1:20" s="33" customFormat="1" x14ac:dyDescent="0.3">
      <c r="A556" s="33" t="s">
        <v>530</v>
      </c>
      <c r="B556" s="33">
        <v>53.55</v>
      </c>
      <c r="C556" s="33">
        <v>2.11</v>
      </c>
      <c r="D556" s="33">
        <v>0.89</v>
      </c>
      <c r="E556" s="33">
        <v>-0.01</v>
      </c>
      <c r="F556" s="33">
        <v>12.9</v>
      </c>
      <c r="G556" s="33">
        <v>4.47</v>
      </c>
      <c r="H556" s="33">
        <v>1.58</v>
      </c>
      <c r="I556" s="33">
        <v>15.34</v>
      </c>
      <c r="J556" s="33">
        <v>-0.01</v>
      </c>
      <c r="L556" s="33">
        <v>6.37</v>
      </c>
      <c r="N556" s="33">
        <v>1.82</v>
      </c>
      <c r="Q556" s="33">
        <v>99.04</v>
      </c>
      <c r="R556" s="33" t="s">
        <v>970</v>
      </c>
      <c r="S556" s="33" t="s">
        <v>1007</v>
      </c>
      <c r="T556" s="33" t="s">
        <v>531</v>
      </c>
    </row>
    <row r="557" spans="1:20" s="33" customFormat="1" x14ac:dyDescent="0.3">
      <c r="A557" s="33" t="s">
        <v>532</v>
      </c>
      <c r="B557" s="33">
        <v>52.77</v>
      </c>
      <c r="C557" s="33">
        <v>1.19</v>
      </c>
      <c r="D557" s="33">
        <v>0.15</v>
      </c>
      <c r="E557" s="33">
        <v>0</v>
      </c>
      <c r="F557" s="33">
        <v>0.63</v>
      </c>
      <c r="G557" s="33">
        <v>1.4</v>
      </c>
      <c r="H557" s="33">
        <v>0.65</v>
      </c>
      <c r="I557" s="33">
        <v>29.9</v>
      </c>
      <c r="J557" s="33">
        <v>0.02</v>
      </c>
      <c r="L557" s="33">
        <v>12.11</v>
      </c>
      <c r="N557" s="33">
        <v>0.13</v>
      </c>
      <c r="Q557" s="33">
        <v>98.95</v>
      </c>
      <c r="R557" s="33" t="s">
        <v>970</v>
      </c>
      <c r="S557" s="33" t="s">
        <v>1007</v>
      </c>
      <c r="T557" s="33" t="s">
        <v>533</v>
      </c>
    </row>
    <row r="558" spans="1:20" s="33" customFormat="1" x14ac:dyDescent="0.3">
      <c r="A558" s="33" t="s">
        <v>534</v>
      </c>
      <c r="B558" s="33">
        <v>52.36</v>
      </c>
      <c r="C558" s="33">
        <v>1.21</v>
      </c>
      <c r="D558" s="33">
        <v>0.16</v>
      </c>
      <c r="E558" s="33">
        <v>0</v>
      </c>
      <c r="F558" s="33">
        <v>1.32</v>
      </c>
      <c r="G558" s="33">
        <v>4.07</v>
      </c>
      <c r="H558" s="33">
        <v>1.1100000000000001</v>
      </c>
      <c r="I558" s="33">
        <v>27.99</v>
      </c>
      <c r="J558" s="33">
        <v>0</v>
      </c>
      <c r="L558" s="33">
        <v>10.43</v>
      </c>
      <c r="N558" s="33">
        <v>0.09</v>
      </c>
      <c r="Q558" s="33">
        <v>98.73</v>
      </c>
      <c r="R558" s="33" t="s">
        <v>970</v>
      </c>
      <c r="S558" s="33" t="s">
        <v>1007</v>
      </c>
      <c r="T558" s="33" t="s">
        <v>535</v>
      </c>
    </row>
    <row r="559" spans="1:20" s="33" customFormat="1" x14ac:dyDescent="0.3">
      <c r="A559" s="34" t="s">
        <v>178</v>
      </c>
      <c r="B559" s="35">
        <f>AVERAGE(B552:B558)</f>
        <v>53.077142857142853</v>
      </c>
      <c r="C559" s="35">
        <f t="shared" ref="C559:Q559" si="127">AVERAGE(C552:C558)</f>
        <v>1.1799999999999997</v>
      </c>
      <c r="D559" s="35">
        <f t="shared" si="127"/>
        <v>0.43142857142857149</v>
      </c>
      <c r="E559" s="35">
        <f t="shared" si="127"/>
        <v>0</v>
      </c>
      <c r="F559" s="35">
        <f t="shared" si="127"/>
        <v>5.637142857142857</v>
      </c>
      <c r="G559" s="35">
        <f t="shared" si="127"/>
        <v>4.8100000000000005</v>
      </c>
      <c r="H559" s="35">
        <f t="shared" si="127"/>
        <v>1.3071428571428572</v>
      </c>
      <c r="I559" s="35">
        <f t="shared" si="127"/>
        <v>23.228571428571431</v>
      </c>
      <c r="J559" s="35">
        <f t="shared" si="127"/>
        <v>2.8571428571428567E-3</v>
      </c>
      <c r="K559" s="35"/>
      <c r="L559" s="35">
        <f t="shared" si="127"/>
        <v>8.8557142857142868</v>
      </c>
      <c r="M559" s="35"/>
      <c r="N559" s="35">
        <f t="shared" si="127"/>
        <v>0.65571428571428569</v>
      </c>
      <c r="O559" s="35"/>
      <c r="P559" s="35"/>
      <c r="Q559" s="35">
        <f t="shared" si="127"/>
        <v>99.191428571428574</v>
      </c>
    </row>
    <row r="560" spans="1:20" s="33" customFormat="1" x14ac:dyDescent="0.3">
      <c r="A560" s="36" t="s">
        <v>179</v>
      </c>
      <c r="B560" s="37">
        <f>_xlfn.STDEV.S(B552:B558)</f>
        <v>0.53624354807973507</v>
      </c>
      <c r="C560" s="37">
        <f t="shared" ref="C560:Q560" si="128">_xlfn.STDEV.S(C552:C558)</f>
        <v>0.61538605769061816</v>
      </c>
      <c r="D560" s="37">
        <f t="shared" si="128"/>
        <v>0.39880774697543048</v>
      </c>
      <c r="E560" s="37">
        <f t="shared" si="128"/>
        <v>8.1649658092772612E-3</v>
      </c>
      <c r="F560" s="37">
        <f t="shared" si="128"/>
        <v>5.7593220500498559</v>
      </c>
      <c r="G560" s="37">
        <f t="shared" si="128"/>
        <v>2.2292973481944189</v>
      </c>
      <c r="H560" s="37">
        <f t="shared" si="128"/>
        <v>0.47147690949873267</v>
      </c>
      <c r="I560" s="37">
        <f t="shared" si="128"/>
        <v>6.4614560499715594</v>
      </c>
      <c r="J560" s="37">
        <f t="shared" si="128"/>
        <v>1.6035674514745465E-2</v>
      </c>
      <c r="K560" s="37"/>
      <c r="L560" s="37">
        <f t="shared" si="128"/>
        <v>2.3359641631301979</v>
      </c>
      <c r="M560" s="37"/>
      <c r="N560" s="37">
        <f t="shared" si="128"/>
        <v>0.98493412881026621</v>
      </c>
      <c r="O560" s="37"/>
      <c r="P560" s="37"/>
      <c r="Q560" s="37">
        <f t="shared" si="128"/>
        <v>0.33681986142093473</v>
      </c>
    </row>
    <row r="562" spans="1:20" x14ac:dyDescent="0.3">
      <c r="A562" s="1" t="s">
        <v>597</v>
      </c>
      <c r="B562" s="1">
        <v>64.75</v>
      </c>
      <c r="D562" s="1">
        <v>19.010000000000002</v>
      </c>
      <c r="G562" s="1">
        <v>0.01</v>
      </c>
      <c r="I562" s="1">
        <v>0.21</v>
      </c>
      <c r="J562" s="1">
        <v>0.02</v>
      </c>
      <c r="K562" s="1">
        <v>0</v>
      </c>
      <c r="L562" s="1">
        <v>0.67</v>
      </c>
      <c r="M562" s="1">
        <v>15.85</v>
      </c>
      <c r="Q562" s="1">
        <v>100.52</v>
      </c>
      <c r="R562" s="1" t="s">
        <v>951</v>
      </c>
      <c r="S562" s="1" t="s">
        <v>457</v>
      </c>
      <c r="T562" s="1" t="s">
        <v>598</v>
      </c>
    </row>
    <row r="563" spans="1:20" x14ac:dyDescent="0.3">
      <c r="A563" s="1" t="s">
        <v>601</v>
      </c>
      <c r="B563" s="1">
        <v>65.010000000000005</v>
      </c>
      <c r="D563" s="1">
        <v>18.95</v>
      </c>
      <c r="G563" s="1">
        <v>0.01</v>
      </c>
      <c r="I563" s="1">
        <v>0.23</v>
      </c>
      <c r="J563" s="1">
        <v>0.05</v>
      </c>
      <c r="K563" s="1">
        <v>-0.02</v>
      </c>
      <c r="L563" s="1">
        <v>1.61</v>
      </c>
      <c r="M563" s="1">
        <v>14.82</v>
      </c>
      <c r="Q563" s="1">
        <v>100.68</v>
      </c>
      <c r="R563" s="1" t="s">
        <v>951</v>
      </c>
      <c r="S563" s="1" t="s">
        <v>457</v>
      </c>
      <c r="T563" s="1" t="s">
        <v>602</v>
      </c>
    </row>
    <row r="564" spans="1:20" x14ac:dyDescent="0.3">
      <c r="A564" s="1" t="s">
        <v>603</v>
      </c>
      <c r="B564" s="1">
        <v>64.540000000000006</v>
      </c>
      <c r="D564" s="1">
        <v>18.96</v>
      </c>
      <c r="G564" s="1">
        <v>0</v>
      </c>
      <c r="I564" s="1">
        <v>0.2</v>
      </c>
      <c r="J564" s="1">
        <v>0.01</v>
      </c>
      <c r="K564" s="1">
        <v>0.02</v>
      </c>
      <c r="L564" s="1">
        <v>0.95</v>
      </c>
      <c r="M564" s="1">
        <v>15.65</v>
      </c>
      <c r="Q564" s="1">
        <v>100.32</v>
      </c>
      <c r="R564" s="1" t="s">
        <v>951</v>
      </c>
      <c r="S564" s="1" t="s">
        <v>457</v>
      </c>
      <c r="T564" s="1" t="s">
        <v>604</v>
      </c>
    </row>
    <row r="565" spans="1:20" x14ac:dyDescent="0.3">
      <c r="A565" s="1" t="s">
        <v>605</v>
      </c>
      <c r="B565" s="1">
        <v>65.62</v>
      </c>
      <c r="D565" s="1">
        <v>19.239999999999998</v>
      </c>
      <c r="G565" s="1">
        <v>0.01</v>
      </c>
      <c r="I565" s="1">
        <v>0.19</v>
      </c>
      <c r="J565" s="1">
        <v>0.01</v>
      </c>
      <c r="K565" s="1">
        <v>-0.01</v>
      </c>
      <c r="L565" s="1">
        <v>3.64</v>
      </c>
      <c r="M565" s="1">
        <v>11.82</v>
      </c>
      <c r="Q565" s="1">
        <v>100.53</v>
      </c>
      <c r="R565" s="1" t="s">
        <v>951</v>
      </c>
      <c r="S565" s="1" t="s">
        <v>457</v>
      </c>
      <c r="T565" s="1" t="s">
        <v>606</v>
      </c>
    </row>
    <row r="566" spans="1:20" x14ac:dyDescent="0.3">
      <c r="A566" s="11" t="s">
        <v>178</v>
      </c>
      <c r="B566" s="7">
        <f>AVERAGE(B562:B565)</f>
        <v>64.98</v>
      </c>
      <c r="D566" s="7">
        <f>AVERAGE(D562:D565)</f>
        <v>19.04</v>
      </c>
      <c r="E566" s="7"/>
      <c r="F566" s="7"/>
      <c r="G566" s="7">
        <f t="shared" ref="G566:Q566" si="129">AVERAGE(G562:G565)</f>
        <v>7.4999999999999997E-3</v>
      </c>
      <c r="H566" s="7"/>
      <c r="I566" s="7">
        <f t="shared" si="129"/>
        <v>0.20750000000000002</v>
      </c>
      <c r="J566" s="7">
        <f t="shared" si="129"/>
        <v>2.2499999999999999E-2</v>
      </c>
      <c r="K566" s="7">
        <f t="shared" si="129"/>
        <v>-2.5000000000000001E-3</v>
      </c>
      <c r="L566" s="7">
        <f t="shared" si="129"/>
        <v>1.7175000000000002</v>
      </c>
      <c r="M566" s="7">
        <f t="shared" si="129"/>
        <v>14.535</v>
      </c>
      <c r="N566" s="7"/>
      <c r="O566" s="7"/>
      <c r="P566" s="7"/>
      <c r="Q566" s="7">
        <f t="shared" si="129"/>
        <v>100.51249999999999</v>
      </c>
    </row>
    <row r="567" spans="1:20" x14ac:dyDescent="0.3">
      <c r="A567" s="14" t="s">
        <v>179</v>
      </c>
      <c r="B567" s="8">
        <f>_xlfn.STDEV.S(B562:B565)</f>
        <v>0.46797435827190387</v>
      </c>
      <c r="D567" s="8">
        <f>_xlfn.STDEV.S(D562:D565)</f>
        <v>0.13589211407092916</v>
      </c>
      <c r="E567" s="8"/>
      <c r="F567" s="8"/>
      <c r="G567" s="8">
        <f t="shared" ref="G567:Q567" si="130">_xlfn.STDEV.S(G562:G565)</f>
        <v>5.000000000000001E-3</v>
      </c>
      <c r="H567" s="8"/>
      <c r="I567" s="8">
        <f t="shared" si="130"/>
        <v>1.7078251276599333E-2</v>
      </c>
      <c r="J567" s="8">
        <f t="shared" si="130"/>
        <v>1.8929694486000917E-2</v>
      </c>
      <c r="K567" s="8">
        <f t="shared" si="130"/>
        <v>1.7078251276599333E-2</v>
      </c>
      <c r="L567" s="8">
        <f t="shared" si="130"/>
        <v>1.3408796863750798</v>
      </c>
      <c r="M567" s="8">
        <f t="shared" si="130"/>
        <v>1.8641262475129461</v>
      </c>
      <c r="N567" s="8"/>
      <c r="O567" s="8"/>
      <c r="P567" s="8"/>
      <c r="Q567" s="8">
        <f t="shared" si="130"/>
        <v>0.1477328670269471</v>
      </c>
    </row>
    <row r="568" spans="1:20" x14ac:dyDescent="0.3">
      <c r="A568" s="14"/>
      <c r="B568" s="8"/>
      <c r="D568" s="8"/>
      <c r="G568" s="8"/>
      <c r="I568" s="8"/>
      <c r="J568" s="8"/>
      <c r="K568" s="8"/>
      <c r="L568" s="8"/>
      <c r="M568" s="8"/>
      <c r="Q568" s="8"/>
    </row>
    <row r="569" spans="1:20" x14ac:dyDescent="0.3">
      <c r="A569" s="1" t="s">
        <v>599</v>
      </c>
      <c r="B569" s="1">
        <v>65.489999999999995</v>
      </c>
      <c r="D569" s="1">
        <v>19.41</v>
      </c>
      <c r="G569" s="1">
        <v>0.02</v>
      </c>
      <c r="I569" s="1">
        <v>0.25</v>
      </c>
      <c r="J569" s="1">
        <v>0.03</v>
      </c>
      <c r="K569" s="1">
        <v>-0.03</v>
      </c>
      <c r="L569" s="1">
        <v>5.64</v>
      </c>
      <c r="M569" s="1">
        <v>8.99</v>
      </c>
      <c r="Q569" s="1">
        <v>99.83</v>
      </c>
      <c r="R569" s="1" t="s">
        <v>449</v>
      </c>
      <c r="S569" s="1" t="s">
        <v>457</v>
      </c>
      <c r="T569" s="1" t="s">
        <v>600</v>
      </c>
    </row>
    <row r="570" spans="1:20" x14ac:dyDescent="0.3">
      <c r="A570" s="1" t="s">
        <v>607</v>
      </c>
      <c r="B570" s="1">
        <v>66.849999999999994</v>
      </c>
      <c r="D570" s="1">
        <v>19.66</v>
      </c>
      <c r="G570" s="1">
        <v>0</v>
      </c>
      <c r="I570" s="1">
        <v>0.28000000000000003</v>
      </c>
      <c r="J570" s="1">
        <v>0.03</v>
      </c>
      <c r="K570" s="1">
        <v>-0.03</v>
      </c>
      <c r="L570" s="1">
        <v>6.84</v>
      </c>
      <c r="M570" s="1">
        <v>7.11</v>
      </c>
      <c r="Q570" s="1">
        <v>100.77</v>
      </c>
      <c r="R570" s="1" t="s">
        <v>449</v>
      </c>
      <c r="S570" s="1" t="s">
        <v>457</v>
      </c>
      <c r="T570" s="1" t="s">
        <v>608</v>
      </c>
    </row>
    <row r="571" spans="1:20" x14ac:dyDescent="0.3">
      <c r="A571" s="11" t="s">
        <v>178</v>
      </c>
      <c r="B571" s="7">
        <f>AVERAGE(B569:B570)</f>
        <v>66.169999999999987</v>
      </c>
      <c r="D571" s="7">
        <f>AVERAGE(D569:D570)</f>
        <v>19.535</v>
      </c>
      <c r="G571" s="7">
        <f>AVERAGE(G569:G570)</f>
        <v>0.01</v>
      </c>
      <c r="I571" s="7">
        <f>AVERAGE(I569:I570)</f>
        <v>0.26500000000000001</v>
      </c>
      <c r="J571" s="7">
        <f>AVERAGE(J569:J570)</f>
        <v>0.03</v>
      </c>
      <c r="K571" s="7">
        <f>AVERAGE(K569:K570)</f>
        <v>-0.03</v>
      </c>
      <c r="L571" s="7">
        <f>AVERAGE(L569:L570)</f>
        <v>6.24</v>
      </c>
      <c r="M571" s="7">
        <f>AVERAGE(M569:M570)</f>
        <v>8.0500000000000007</v>
      </c>
      <c r="Q571" s="7">
        <f>AVERAGE(Q569:Q570)</f>
        <v>100.3</v>
      </c>
    </row>
    <row r="572" spans="1:20" x14ac:dyDescent="0.3">
      <c r="A572" s="14" t="s">
        <v>179</v>
      </c>
      <c r="B572" s="8">
        <f>_xlfn.STDEV.S(B569:B570)</f>
        <v>0.96166522241370422</v>
      </c>
      <c r="D572" s="8">
        <f>_xlfn.STDEV.S(D569:D570)</f>
        <v>0.17677669529663689</v>
      </c>
      <c r="G572" s="8">
        <f>_xlfn.STDEV.S(G569:G570)</f>
        <v>1.4142135623730951E-2</v>
      </c>
      <c r="I572" s="8">
        <f>_xlfn.STDEV.S(I569:I570)</f>
        <v>2.1213203435596444E-2</v>
      </c>
      <c r="J572" s="8">
        <f>_xlfn.STDEV.S(J569:J570)</f>
        <v>0</v>
      </c>
      <c r="K572" s="8">
        <f>_xlfn.STDEV.S(K569:K570)</f>
        <v>0</v>
      </c>
      <c r="L572" s="8">
        <f>_xlfn.STDEV.S(L569:L570)</f>
        <v>0.84852813742385713</v>
      </c>
      <c r="M572" s="8">
        <f>_xlfn.STDEV.S(M569:M570)</f>
        <v>1.3293607486307104</v>
      </c>
      <c r="Q572" s="8">
        <f>_xlfn.STDEV.S(Q569:Q570)</f>
        <v>0.6646803743153531</v>
      </c>
    </row>
    <row r="574" spans="1:20" x14ac:dyDescent="0.3">
      <c r="A574" s="1" t="s">
        <v>785</v>
      </c>
      <c r="B574" s="1">
        <v>53.39</v>
      </c>
      <c r="D574" s="1">
        <v>23.82</v>
      </c>
      <c r="G574" s="1">
        <v>0.02</v>
      </c>
      <c r="I574" s="1">
        <v>0.03</v>
      </c>
      <c r="J574" s="1">
        <v>0.04</v>
      </c>
      <c r="K574" s="1">
        <v>0.03</v>
      </c>
      <c r="L574" s="1">
        <v>13.26</v>
      </c>
      <c r="M574" s="1">
        <v>0.08</v>
      </c>
      <c r="Q574" s="1">
        <v>90.68</v>
      </c>
      <c r="R574" s="1" t="s">
        <v>583</v>
      </c>
      <c r="S574" s="1" t="s">
        <v>457</v>
      </c>
      <c r="T574" s="1" t="s">
        <v>786</v>
      </c>
    </row>
    <row r="575" spans="1:20" x14ac:dyDescent="0.3">
      <c r="A575" s="1" t="s">
        <v>783</v>
      </c>
      <c r="B575" s="1">
        <v>53.33</v>
      </c>
      <c r="D575" s="1">
        <v>22.94</v>
      </c>
      <c r="G575" s="1">
        <v>0.02</v>
      </c>
      <c r="I575" s="1">
        <v>0.04</v>
      </c>
      <c r="J575" s="1">
        <v>0.03</v>
      </c>
      <c r="K575" s="1">
        <v>-0.01</v>
      </c>
      <c r="L575" s="1">
        <v>13.67</v>
      </c>
      <c r="M575" s="1">
        <v>0.05</v>
      </c>
      <c r="Q575" s="1">
        <v>90.08</v>
      </c>
      <c r="R575" s="1" t="s">
        <v>583</v>
      </c>
      <c r="S575" s="1" t="s">
        <v>457</v>
      </c>
      <c r="T575" s="1" t="s">
        <v>784</v>
      </c>
    </row>
    <row r="576" spans="1:20" x14ac:dyDescent="0.3">
      <c r="A576" s="1" t="s">
        <v>787</v>
      </c>
      <c r="B576" s="1">
        <v>53.63</v>
      </c>
      <c r="D576" s="1">
        <v>23.45</v>
      </c>
      <c r="G576" s="1">
        <v>0.02</v>
      </c>
      <c r="I576" s="1">
        <v>0.06</v>
      </c>
      <c r="J576" s="1">
        <v>0.04</v>
      </c>
      <c r="K576" s="1">
        <v>0.04</v>
      </c>
      <c r="L576" s="1">
        <v>13.48</v>
      </c>
      <c r="M576" s="1">
        <v>0.04</v>
      </c>
      <c r="Q576" s="1">
        <v>90.75</v>
      </c>
      <c r="R576" s="1" t="s">
        <v>583</v>
      </c>
      <c r="S576" s="1" t="s">
        <v>457</v>
      </c>
      <c r="T576" s="1" t="s">
        <v>788</v>
      </c>
    </row>
    <row r="577" spans="1:20" x14ac:dyDescent="0.3">
      <c r="A577" s="1" t="s">
        <v>791</v>
      </c>
      <c r="B577" s="1">
        <v>54.45</v>
      </c>
      <c r="D577" s="1">
        <v>23.41</v>
      </c>
      <c r="G577" s="1">
        <v>0.02</v>
      </c>
      <c r="I577" s="1">
        <v>0.04</v>
      </c>
      <c r="J577" s="1">
        <v>-0.04</v>
      </c>
      <c r="K577" s="1">
        <v>-0.02</v>
      </c>
      <c r="L577" s="1">
        <v>13.59</v>
      </c>
      <c r="M577" s="1">
        <v>0.05</v>
      </c>
      <c r="Q577" s="1">
        <v>91.57</v>
      </c>
      <c r="R577" s="1" t="s">
        <v>583</v>
      </c>
      <c r="S577" s="1" t="s">
        <v>457</v>
      </c>
      <c r="T577" s="1" t="s">
        <v>792</v>
      </c>
    </row>
    <row r="578" spans="1:20" x14ac:dyDescent="0.3">
      <c r="A578" s="1" t="s">
        <v>781</v>
      </c>
      <c r="B578" s="1">
        <v>51.98</v>
      </c>
      <c r="D578" s="1">
        <v>22.8</v>
      </c>
      <c r="G578" s="1">
        <v>0.04</v>
      </c>
      <c r="I578" s="1">
        <v>0.21</v>
      </c>
      <c r="J578" s="1">
        <v>0.03</v>
      </c>
      <c r="K578" s="1">
        <v>0</v>
      </c>
      <c r="L578" s="1">
        <v>13.06</v>
      </c>
      <c r="M578" s="1">
        <v>0.04</v>
      </c>
      <c r="Q578" s="1">
        <v>88.16</v>
      </c>
      <c r="R578" s="1" t="s">
        <v>583</v>
      </c>
      <c r="S578" s="1" t="s">
        <v>457</v>
      </c>
      <c r="T578" s="1" t="s">
        <v>782</v>
      </c>
    </row>
    <row r="579" spans="1:20" x14ac:dyDescent="0.3">
      <c r="A579" s="1" t="s">
        <v>789</v>
      </c>
      <c r="B579" s="1">
        <v>54.03</v>
      </c>
      <c r="D579" s="1">
        <v>23.16</v>
      </c>
      <c r="G579" s="1">
        <v>0.01</v>
      </c>
      <c r="I579" s="1">
        <v>0.04</v>
      </c>
      <c r="J579" s="1">
        <v>-0.01</v>
      </c>
      <c r="K579" s="1">
        <v>0.01</v>
      </c>
      <c r="L579" s="1">
        <v>13.51</v>
      </c>
      <c r="M579" s="1">
        <v>0.05</v>
      </c>
      <c r="Q579" s="1">
        <v>90.81</v>
      </c>
      <c r="R579" s="1" t="s">
        <v>583</v>
      </c>
      <c r="S579" s="1" t="s">
        <v>457</v>
      </c>
      <c r="T579" s="1" t="s">
        <v>790</v>
      </c>
    </row>
    <row r="580" spans="1:20" x14ac:dyDescent="0.3">
      <c r="A580" s="11" t="s">
        <v>178</v>
      </c>
      <c r="B580" s="7">
        <f>AVERAGE(B574:B579)</f>
        <v>53.468333333333341</v>
      </c>
      <c r="C580" s="7"/>
      <c r="D580" s="7">
        <f t="shared" ref="D580:Q580" si="131">AVERAGE(D574:D579)</f>
        <v>23.263333333333335</v>
      </c>
      <c r="E580" s="7"/>
      <c r="F580" s="7"/>
      <c r="G580" s="7">
        <f t="shared" si="131"/>
        <v>2.1666666666666667E-2</v>
      </c>
      <c r="H580" s="7"/>
      <c r="I580" s="7">
        <f t="shared" si="131"/>
        <v>6.9999999999999993E-2</v>
      </c>
      <c r="J580" s="7">
        <f t="shared" si="131"/>
        <v>1.5000000000000001E-2</v>
      </c>
      <c r="K580" s="7">
        <f t="shared" si="131"/>
        <v>8.3333333333333332E-3</v>
      </c>
      <c r="L580" s="7">
        <f t="shared" si="131"/>
        <v>13.428333333333335</v>
      </c>
      <c r="M580" s="7">
        <f t="shared" si="131"/>
        <v>5.1666666666666666E-2</v>
      </c>
      <c r="N580" s="7"/>
      <c r="O580" s="7"/>
      <c r="P580" s="7"/>
      <c r="Q580" s="7">
        <f t="shared" si="131"/>
        <v>90.341666666666654</v>
      </c>
    </row>
    <row r="581" spans="1:20" x14ac:dyDescent="0.3">
      <c r="A581" s="14" t="s">
        <v>179</v>
      </c>
      <c r="B581" s="8">
        <f>_xlfn.STDEV.S(B574:B579)</f>
        <v>0.84210252740783897</v>
      </c>
      <c r="C581" s="8"/>
      <c r="D581" s="8">
        <f t="shared" ref="D581:Q581" si="132">_xlfn.STDEV.S(D574:D579)</f>
        <v>0.37313089749666456</v>
      </c>
      <c r="E581" s="8"/>
      <c r="F581" s="8"/>
      <c r="G581" s="8">
        <f t="shared" si="132"/>
        <v>9.8319208025017465E-3</v>
      </c>
      <c r="H581" s="8"/>
      <c r="I581" s="8">
        <f t="shared" si="132"/>
        <v>6.9282032302755078E-2</v>
      </c>
      <c r="J581" s="8">
        <f t="shared" si="132"/>
        <v>3.2710854467592254E-2</v>
      </c>
      <c r="K581" s="8">
        <f t="shared" si="132"/>
        <v>2.3166067138525405E-2</v>
      </c>
      <c r="L581" s="8">
        <f t="shared" si="132"/>
        <v>0.22710496838833488</v>
      </c>
      <c r="M581" s="8">
        <f t="shared" si="132"/>
        <v>1.471960144387976E-2</v>
      </c>
      <c r="N581" s="8"/>
      <c r="O581" s="8"/>
      <c r="P581" s="8"/>
      <c r="Q581" s="8">
        <f t="shared" si="132"/>
        <v>1.169400131121366</v>
      </c>
    </row>
    <row r="582" spans="1:20" x14ac:dyDescent="0.3">
      <c r="A582" s="14"/>
      <c r="B582" s="8"/>
      <c r="C582" s="8"/>
      <c r="D582" s="8"/>
      <c r="F582" s="8"/>
      <c r="G582" s="8"/>
      <c r="H582" s="8"/>
      <c r="I582" s="8"/>
      <c r="J582" s="8"/>
      <c r="K582" s="8"/>
      <c r="L582" s="8"/>
      <c r="M582" s="8"/>
      <c r="Q582" s="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8.6640625" bestFit="1" customWidth="1"/>
    <col min="22" max="22" width="19.44140625" bestFit="1" customWidth="1"/>
    <col min="23" max="23" width="25.88671875" bestFit="1" customWidth="1"/>
    <col min="24" max="24" width="24.6640625" bestFit="1" customWidth="1"/>
  </cols>
  <sheetData>
    <row r="1" spans="1:25" s="2" customFormat="1" x14ac:dyDescent="0.3">
      <c r="B1" s="2" t="s">
        <v>0</v>
      </c>
      <c r="C1" s="2" t="s">
        <v>633</v>
      </c>
      <c r="D1" s="2" t="s">
        <v>668</v>
      </c>
      <c r="E1" s="2" t="s">
        <v>634</v>
      </c>
      <c r="F1" s="2" t="s">
        <v>635</v>
      </c>
      <c r="G1" s="2" t="s">
        <v>636</v>
      </c>
      <c r="H1" s="2" t="s">
        <v>637</v>
      </c>
      <c r="I1" s="2" t="s">
        <v>638</v>
      </c>
      <c r="J1" s="2" t="s">
        <v>639</v>
      </c>
      <c r="K1" s="2" t="s">
        <v>640</v>
      </c>
      <c r="L1" s="2" t="s">
        <v>4</v>
      </c>
      <c r="M1" s="2" t="s">
        <v>5</v>
      </c>
      <c r="N1" s="2" t="s">
        <v>6</v>
      </c>
      <c r="O1" s="2" t="s">
        <v>8</v>
      </c>
      <c r="P1" s="2" t="s">
        <v>10</v>
      </c>
      <c r="Q1" s="2" t="s">
        <v>11</v>
      </c>
      <c r="R1" s="2" t="s">
        <v>563</v>
      </c>
      <c r="S1" s="2" t="s">
        <v>12</v>
      </c>
      <c r="T1" s="2" t="s">
        <v>13</v>
      </c>
      <c r="U1" s="2" t="s">
        <v>14</v>
      </c>
      <c r="V1" s="2" t="s">
        <v>453</v>
      </c>
      <c r="W1" s="2" t="s">
        <v>16</v>
      </c>
      <c r="X1" s="2" t="s">
        <v>441</v>
      </c>
      <c r="Y1" s="2" t="s">
        <v>17</v>
      </c>
    </row>
    <row r="2" spans="1:25" x14ac:dyDescent="0.3">
      <c r="A2" s="32" t="s">
        <v>950</v>
      </c>
    </row>
    <row r="3" spans="1:25" x14ac:dyDescent="0.3">
      <c r="A3" t="s">
        <v>661</v>
      </c>
      <c r="B3">
        <v>27.67</v>
      </c>
      <c r="C3">
        <v>15.21</v>
      </c>
      <c r="E3">
        <v>0.27</v>
      </c>
      <c r="F3">
        <v>-0.39</v>
      </c>
      <c r="G3">
        <v>0.41</v>
      </c>
      <c r="H3">
        <v>0.56999999999999995</v>
      </c>
      <c r="I3">
        <v>0.08</v>
      </c>
      <c r="J3">
        <v>0.04</v>
      </c>
      <c r="K3">
        <v>0.03</v>
      </c>
      <c r="L3">
        <v>6.29</v>
      </c>
      <c r="M3">
        <v>0.44</v>
      </c>
      <c r="N3">
        <v>2.69</v>
      </c>
      <c r="O3">
        <v>-0.11</v>
      </c>
      <c r="P3">
        <v>2.5099999999999998</v>
      </c>
      <c r="Q3">
        <v>0.26</v>
      </c>
      <c r="S3">
        <v>0.33</v>
      </c>
      <c r="U3">
        <v>56.8</v>
      </c>
      <c r="V3" s="17" t="s">
        <v>962</v>
      </c>
      <c r="W3" s="17" t="s">
        <v>660</v>
      </c>
      <c r="X3" t="s">
        <v>1015</v>
      </c>
    </row>
    <row r="4" spans="1:25" x14ac:dyDescent="0.3">
      <c r="A4" t="s">
        <v>659</v>
      </c>
      <c r="B4">
        <v>33.53</v>
      </c>
      <c r="C4">
        <v>2.98</v>
      </c>
      <c r="E4">
        <v>0.08</v>
      </c>
      <c r="F4">
        <v>-0.08</v>
      </c>
      <c r="G4">
        <v>0.02</v>
      </c>
      <c r="H4">
        <v>7.0000000000000007E-2</v>
      </c>
      <c r="I4">
        <v>-0.16</v>
      </c>
      <c r="J4">
        <v>-0.01</v>
      </c>
      <c r="K4">
        <v>-0.06</v>
      </c>
      <c r="L4">
        <v>2.8</v>
      </c>
      <c r="M4">
        <v>10.4</v>
      </c>
      <c r="N4">
        <v>9.3800000000000008</v>
      </c>
      <c r="O4">
        <v>0.08</v>
      </c>
      <c r="P4">
        <v>2.94</v>
      </c>
      <c r="Q4">
        <v>0.65</v>
      </c>
      <c r="S4">
        <v>-0.08</v>
      </c>
      <c r="U4">
        <v>62.92</v>
      </c>
      <c r="V4" s="17" t="s">
        <v>962</v>
      </c>
      <c r="W4" s="17" t="s">
        <v>660</v>
      </c>
      <c r="X4" t="s">
        <v>1015</v>
      </c>
    </row>
    <row r="5" spans="1:25" x14ac:dyDescent="0.3">
      <c r="A5" t="s">
        <v>662</v>
      </c>
      <c r="B5" s="23">
        <v>35.299999999999997</v>
      </c>
      <c r="C5" s="23">
        <v>18.12</v>
      </c>
      <c r="E5" s="23">
        <v>0.16</v>
      </c>
      <c r="F5" s="23">
        <v>-0.15</v>
      </c>
      <c r="G5" s="23">
        <v>0.03</v>
      </c>
      <c r="H5" s="23">
        <v>0.05</v>
      </c>
      <c r="I5" s="23">
        <v>-0.1</v>
      </c>
      <c r="J5" s="23">
        <v>0.02</v>
      </c>
      <c r="K5" s="23">
        <v>0.05</v>
      </c>
      <c r="L5" s="23">
        <v>5.71</v>
      </c>
      <c r="M5" s="23">
        <v>7.24</v>
      </c>
      <c r="N5" s="23">
        <v>2.21</v>
      </c>
      <c r="O5" s="17">
        <v>0.08</v>
      </c>
      <c r="P5" s="17">
        <v>3.73</v>
      </c>
      <c r="Q5" s="17">
        <v>0.37</v>
      </c>
      <c r="S5" s="17">
        <v>-0.16</v>
      </c>
      <c r="U5" s="17">
        <v>73.069999999999993</v>
      </c>
      <c r="V5" s="17" t="s">
        <v>962</v>
      </c>
      <c r="W5" s="17" t="s">
        <v>660</v>
      </c>
      <c r="X5" t="s">
        <v>1015</v>
      </c>
    </row>
    <row r="6" spans="1:25" x14ac:dyDescent="0.3">
      <c r="A6" t="s">
        <v>663</v>
      </c>
      <c r="B6" s="5">
        <v>36.450000000000003</v>
      </c>
      <c r="C6" s="5">
        <v>18.55</v>
      </c>
      <c r="E6" s="5">
        <v>0.13</v>
      </c>
      <c r="F6" s="5">
        <v>-0.06</v>
      </c>
      <c r="G6" s="5">
        <v>0.03</v>
      </c>
      <c r="H6" s="5">
        <v>0.09</v>
      </c>
      <c r="I6" s="5">
        <v>0.08</v>
      </c>
      <c r="J6" s="5">
        <v>0.03</v>
      </c>
      <c r="K6" s="5">
        <v>0</v>
      </c>
      <c r="L6" s="5">
        <v>4.99</v>
      </c>
      <c r="M6" s="5">
        <v>0.41</v>
      </c>
      <c r="N6" s="5">
        <v>2.59</v>
      </c>
      <c r="O6">
        <v>0.02</v>
      </c>
      <c r="P6">
        <v>2.2400000000000002</v>
      </c>
      <c r="Q6">
        <v>0.27</v>
      </c>
      <c r="S6">
        <v>0.14000000000000001</v>
      </c>
      <c r="U6">
        <v>66.03</v>
      </c>
      <c r="V6" s="17" t="s">
        <v>962</v>
      </c>
      <c r="W6" s="17" t="s">
        <v>660</v>
      </c>
      <c r="X6" t="s">
        <v>1015</v>
      </c>
    </row>
    <row r="7" spans="1:25" x14ac:dyDescent="0.3">
      <c r="A7" t="s">
        <v>664</v>
      </c>
      <c r="B7">
        <v>30.4</v>
      </c>
      <c r="C7">
        <v>23.29</v>
      </c>
      <c r="E7">
        <v>0.19</v>
      </c>
      <c r="F7">
        <v>-0.12</v>
      </c>
      <c r="G7">
        <v>0.01</v>
      </c>
      <c r="H7">
        <v>0.15</v>
      </c>
      <c r="I7">
        <v>0.09</v>
      </c>
      <c r="J7">
        <v>7.0000000000000007E-2</v>
      </c>
      <c r="K7">
        <v>0.14000000000000001</v>
      </c>
      <c r="L7">
        <v>4.9000000000000004</v>
      </c>
      <c r="M7">
        <v>0.19</v>
      </c>
      <c r="N7">
        <v>1.86</v>
      </c>
      <c r="O7">
        <v>-0.06</v>
      </c>
      <c r="P7">
        <v>1.9</v>
      </c>
      <c r="Q7">
        <v>0.13</v>
      </c>
      <c r="S7">
        <v>0.11</v>
      </c>
      <c r="U7">
        <v>63.43</v>
      </c>
      <c r="V7" s="17" t="s">
        <v>962</v>
      </c>
      <c r="W7" s="17" t="s">
        <v>660</v>
      </c>
      <c r="X7" t="s">
        <v>1015</v>
      </c>
    </row>
    <row r="8" spans="1:25" x14ac:dyDescent="0.3">
      <c r="A8" t="s">
        <v>665</v>
      </c>
      <c r="B8">
        <v>30.96</v>
      </c>
      <c r="C8">
        <v>33.44</v>
      </c>
      <c r="E8">
        <v>0.15</v>
      </c>
      <c r="F8">
        <v>0.46</v>
      </c>
      <c r="G8">
        <v>0.06</v>
      </c>
      <c r="H8">
        <v>0.32</v>
      </c>
      <c r="I8">
        <v>0.27</v>
      </c>
      <c r="J8">
        <v>0.12</v>
      </c>
      <c r="K8">
        <v>0.15</v>
      </c>
      <c r="L8">
        <v>3.74</v>
      </c>
      <c r="M8">
        <v>9.9700000000000006</v>
      </c>
      <c r="N8">
        <v>3.88</v>
      </c>
      <c r="O8">
        <v>0.11</v>
      </c>
      <c r="P8">
        <v>2.69</v>
      </c>
      <c r="Q8">
        <v>0.2</v>
      </c>
      <c r="S8">
        <v>-0.03</v>
      </c>
      <c r="U8">
        <v>86.53</v>
      </c>
      <c r="V8" s="17" t="s">
        <v>962</v>
      </c>
      <c r="W8" s="17" t="s">
        <v>666</v>
      </c>
      <c r="X8" t="s">
        <v>1015</v>
      </c>
    </row>
    <row r="9" spans="1:25" x14ac:dyDescent="0.3">
      <c r="A9" t="s">
        <v>667</v>
      </c>
      <c r="B9">
        <v>17.11</v>
      </c>
      <c r="C9">
        <v>12</v>
      </c>
      <c r="E9">
        <v>0.23</v>
      </c>
      <c r="F9">
        <v>-7.0000000000000007E-2</v>
      </c>
      <c r="G9">
        <v>0.01</v>
      </c>
      <c r="H9">
        <v>0.06</v>
      </c>
      <c r="I9">
        <v>0.16</v>
      </c>
      <c r="J9">
        <v>0.04</v>
      </c>
      <c r="K9">
        <v>0.04</v>
      </c>
      <c r="L9">
        <v>2.92</v>
      </c>
      <c r="M9">
        <v>0.24</v>
      </c>
      <c r="N9">
        <v>3.38</v>
      </c>
      <c r="O9">
        <v>0.02</v>
      </c>
      <c r="P9">
        <v>1.61</v>
      </c>
      <c r="Q9">
        <v>0.15</v>
      </c>
      <c r="S9">
        <v>0.05</v>
      </c>
      <c r="U9">
        <v>38.01</v>
      </c>
      <c r="V9" s="17" t="s">
        <v>962</v>
      </c>
      <c r="W9" s="17" t="s">
        <v>660</v>
      </c>
      <c r="X9" t="s">
        <v>1015</v>
      </c>
    </row>
    <row r="10" spans="1:25" x14ac:dyDescent="0.3">
      <c r="A10" s="2" t="s">
        <v>178</v>
      </c>
      <c r="B10" s="4">
        <f>AVERAGE(B3:B9)</f>
        <v>30.202857142857145</v>
      </c>
      <c r="C10" s="4">
        <f t="shared" ref="C10:U10" si="0">AVERAGE(C3:C9)</f>
        <v>17.655714285714286</v>
      </c>
      <c r="D10" s="4"/>
      <c r="E10" s="4">
        <f t="shared" si="0"/>
        <v>0.17285714285714288</v>
      </c>
      <c r="F10" s="4">
        <f t="shared" si="0"/>
        <v>-5.8571428571428559E-2</v>
      </c>
      <c r="G10" s="4">
        <f t="shared" si="0"/>
        <v>8.1428571428571433E-2</v>
      </c>
      <c r="H10" s="4">
        <f t="shared" si="0"/>
        <v>0.18714285714285714</v>
      </c>
      <c r="I10" s="4">
        <f t="shared" si="0"/>
        <v>6.0000000000000005E-2</v>
      </c>
      <c r="J10" s="4">
        <f t="shared" si="0"/>
        <v>4.4285714285714282E-2</v>
      </c>
      <c r="K10" s="4">
        <f t="shared" si="0"/>
        <v>0.05</v>
      </c>
      <c r="L10" s="4">
        <f t="shared" si="0"/>
        <v>4.4785714285714286</v>
      </c>
      <c r="M10" s="4">
        <f t="shared" si="0"/>
        <v>4.1271428571428563</v>
      </c>
      <c r="N10" s="4">
        <f t="shared" si="0"/>
        <v>3.7128571428571426</v>
      </c>
      <c r="O10" s="4">
        <f t="shared" si="0"/>
        <v>0.02</v>
      </c>
      <c r="P10" s="4">
        <f t="shared" si="0"/>
        <v>2.5171428571428573</v>
      </c>
      <c r="Q10" s="4">
        <f t="shared" si="0"/>
        <v>0.29000000000000004</v>
      </c>
      <c r="R10" s="4"/>
      <c r="S10" s="4">
        <f t="shared" si="0"/>
        <v>5.1428571428571435E-2</v>
      </c>
      <c r="T10" s="4"/>
      <c r="U10" s="4">
        <f t="shared" si="0"/>
        <v>63.827142857142853</v>
      </c>
    </row>
    <row r="11" spans="1:25" x14ac:dyDescent="0.3">
      <c r="A11" s="3" t="s">
        <v>179</v>
      </c>
      <c r="B11" s="5">
        <f>_xlfn.STDEV.S(B3:B9)</f>
        <v>6.5131654216305241</v>
      </c>
      <c r="C11" s="5">
        <f t="shared" ref="C11:U11" si="1">_xlfn.STDEV.S(C3:C9)</f>
        <v>9.4450107766708502</v>
      </c>
      <c r="D11" s="5"/>
      <c r="E11" s="5">
        <f t="shared" si="1"/>
        <v>6.3433504741654601E-2</v>
      </c>
      <c r="F11" s="5">
        <f t="shared" si="1"/>
        <v>0.25543613496844775</v>
      </c>
      <c r="G11" s="5">
        <f t="shared" si="1"/>
        <v>0.14587992453025322</v>
      </c>
      <c r="H11" s="5">
        <f t="shared" si="1"/>
        <v>0.19310742137596937</v>
      </c>
      <c r="I11" s="5">
        <f t="shared" si="1"/>
        <v>0.14708274315273473</v>
      </c>
      <c r="J11" s="5">
        <f t="shared" si="1"/>
        <v>4.1173269183271022E-2</v>
      </c>
      <c r="K11" s="5">
        <f t="shared" si="1"/>
        <v>7.4386378681404644E-2</v>
      </c>
      <c r="L11" s="5">
        <f t="shared" si="1"/>
        <v>1.3557953209761964</v>
      </c>
      <c r="M11" s="5">
        <f t="shared" si="1"/>
        <v>4.8511294708404913</v>
      </c>
      <c r="N11" s="5">
        <f t="shared" si="1"/>
        <v>2.5901719008958617</v>
      </c>
      <c r="O11" s="5">
        <f t="shared" si="1"/>
        <v>8.020806277010642E-2</v>
      </c>
      <c r="P11" s="5">
        <f t="shared" si="1"/>
        <v>0.70241759387879588</v>
      </c>
      <c r="Q11" s="5">
        <f t="shared" si="1"/>
        <v>0.17823205847059795</v>
      </c>
      <c r="R11" s="5"/>
      <c r="S11" s="5">
        <f t="shared" si="1"/>
        <v>0.16201116951500305</v>
      </c>
      <c r="T11" s="5"/>
      <c r="U11" s="5">
        <f t="shared" si="1"/>
        <v>14.846935390045706</v>
      </c>
    </row>
    <row r="13" spans="1:25" x14ac:dyDescent="0.3">
      <c r="A13" t="s">
        <v>669</v>
      </c>
      <c r="B13">
        <v>45.76</v>
      </c>
      <c r="C13">
        <v>22.59</v>
      </c>
      <c r="D13">
        <v>0.18</v>
      </c>
      <c r="F13">
        <v>-0.27</v>
      </c>
      <c r="G13">
        <v>0.01</v>
      </c>
      <c r="H13">
        <v>0.12</v>
      </c>
      <c r="I13">
        <v>0.02</v>
      </c>
      <c r="J13">
        <v>0.03</v>
      </c>
      <c r="K13">
        <v>-0.02</v>
      </c>
      <c r="L13">
        <v>4.99</v>
      </c>
      <c r="N13">
        <v>2.08</v>
      </c>
      <c r="O13">
        <v>0.03</v>
      </c>
      <c r="P13">
        <v>2.48</v>
      </c>
      <c r="Q13">
        <v>2.84</v>
      </c>
      <c r="S13">
        <v>0.16</v>
      </c>
      <c r="T13">
        <v>0.04</v>
      </c>
      <c r="U13">
        <v>81.319999999999993</v>
      </c>
      <c r="V13" t="s">
        <v>964</v>
      </c>
      <c r="X13" t="s">
        <v>1015</v>
      </c>
    </row>
    <row r="14" spans="1:25" x14ac:dyDescent="0.3">
      <c r="A14" t="s">
        <v>670</v>
      </c>
      <c r="B14">
        <v>39.03</v>
      </c>
      <c r="C14">
        <v>24.44</v>
      </c>
      <c r="D14">
        <v>0.13</v>
      </c>
      <c r="F14">
        <v>-0.24</v>
      </c>
      <c r="G14">
        <v>0.03</v>
      </c>
      <c r="H14">
        <v>0.03</v>
      </c>
      <c r="I14">
        <v>-0.05</v>
      </c>
      <c r="J14">
        <v>0.02</v>
      </c>
      <c r="K14">
        <v>-0.17</v>
      </c>
      <c r="L14">
        <v>2.88</v>
      </c>
      <c r="N14">
        <v>2.48</v>
      </c>
      <c r="O14">
        <v>-0.02</v>
      </c>
      <c r="P14">
        <v>6.27</v>
      </c>
      <c r="Q14">
        <v>0.19</v>
      </c>
      <c r="S14">
        <v>0.06</v>
      </c>
      <c r="T14">
        <v>0.03</v>
      </c>
      <c r="U14">
        <v>75.59</v>
      </c>
      <c r="V14" t="s">
        <v>963</v>
      </c>
      <c r="X14" t="s">
        <v>1015</v>
      </c>
    </row>
    <row r="15" spans="1:25" x14ac:dyDescent="0.3">
      <c r="A15" t="s">
        <v>671</v>
      </c>
      <c r="B15">
        <v>42.25</v>
      </c>
      <c r="C15">
        <v>24.26</v>
      </c>
      <c r="D15">
        <v>0.02</v>
      </c>
      <c r="F15">
        <v>-0.2</v>
      </c>
      <c r="G15">
        <v>-0.05</v>
      </c>
      <c r="H15">
        <v>0.01</v>
      </c>
      <c r="I15">
        <v>-0.02</v>
      </c>
      <c r="J15">
        <v>-0.01</v>
      </c>
      <c r="K15">
        <v>-0.06</v>
      </c>
      <c r="L15">
        <v>2.85</v>
      </c>
      <c r="N15">
        <v>4.55</v>
      </c>
      <c r="O15">
        <v>0.04</v>
      </c>
      <c r="P15">
        <v>6.21</v>
      </c>
      <c r="Q15">
        <v>0.14000000000000001</v>
      </c>
      <c r="S15">
        <v>0.11</v>
      </c>
      <c r="T15">
        <v>0.03</v>
      </c>
      <c r="U15">
        <v>80.47</v>
      </c>
      <c r="V15" t="s">
        <v>963</v>
      </c>
      <c r="X15" t="s">
        <v>1015</v>
      </c>
    </row>
    <row r="16" spans="1:25" x14ac:dyDescent="0.3">
      <c r="A16" t="s">
        <v>672</v>
      </c>
      <c r="B16">
        <v>41.01</v>
      </c>
      <c r="C16">
        <v>27.21</v>
      </c>
      <c r="D16">
        <v>0.15</v>
      </c>
      <c r="F16">
        <v>-0.27</v>
      </c>
      <c r="G16">
        <v>0.04</v>
      </c>
      <c r="H16">
        <v>0</v>
      </c>
      <c r="I16">
        <v>0.05</v>
      </c>
      <c r="J16">
        <v>-0.01</v>
      </c>
      <c r="K16">
        <v>-0.1</v>
      </c>
      <c r="L16">
        <v>2.88</v>
      </c>
      <c r="N16">
        <v>1.6</v>
      </c>
      <c r="O16">
        <v>-0.02</v>
      </c>
      <c r="P16">
        <v>5.68</v>
      </c>
      <c r="Q16">
        <v>0.23</v>
      </c>
      <c r="S16">
        <v>0.12</v>
      </c>
      <c r="T16">
        <v>0.01</v>
      </c>
      <c r="U16">
        <v>78.989999999999995</v>
      </c>
      <c r="V16" t="s">
        <v>972</v>
      </c>
      <c r="X16" t="s">
        <v>1015</v>
      </c>
    </row>
    <row r="17" spans="1:25" x14ac:dyDescent="0.3">
      <c r="A17" t="s">
        <v>673</v>
      </c>
      <c r="B17">
        <v>38.56</v>
      </c>
      <c r="C17">
        <v>9.17</v>
      </c>
      <c r="D17">
        <v>0.02</v>
      </c>
      <c r="F17">
        <v>-0.13</v>
      </c>
      <c r="G17">
        <v>0.03</v>
      </c>
      <c r="H17">
        <v>0.04</v>
      </c>
      <c r="I17">
        <v>0.02</v>
      </c>
      <c r="J17">
        <v>0</v>
      </c>
      <c r="K17">
        <v>-0.06</v>
      </c>
      <c r="L17">
        <v>2.1800000000000002</v>
      </c>
      <c r="N17">
        <v>17.760000000000002</v>
      </c>
      <c r="O17">
        <v>0.01</v>
      </c>
      <c r="P17">
        <v>7.12</v>
      </c>
      <c r="Q17">
        <v>0.1</v>
      </c>
      <c r="S17">
        <v>0.09</v>
      </c>
      <c r="T17">
        <v>0.03</v>
      </c>
      <c r="U17">
        <v>75.14</v>
      </c>
      <c r="V17" t="s">
        <v>963</v>
      </c>
      <c r="W17" t="s">
        <v>676</v>
      </c>
      <c r="X17" t="s">
        <v>1015</v>
      </c>
    </row>
    <row r="18" spans="1:25" x14ac:dyDescent="0.3">
      <c r="A18" t="s">
        <v>674</v>
      </c>
      <c r="B18">
        <v>35.28</v>
      </c>
      <c r="C18">
        <v>17.329999999999998</v>
      </c>
      <c r="D18">
        <v>0.05</v>
      </c>
      <c r="F18">
        <v>-0.1</v>
      </c>
      <c r="G18">
        <v>0.06</v>
      </c>
      <c r="H18">
        <v>0.01</v>
      </c>
      <c r="I18">
        <v>-0.03</v>
      </c>
      <c r="J18">
        <v>0.02</v>
      </c>
      <c r="K18">
        <v>-0.1</v>
      </c>
      <c r="L18">
        <v>1.92</v>
      </c>
      <c r="N18">
        <v>7.75</v>
      </c>
      <c r="O18">
        <v>-0.03</v>
      </c>
      <c r="P18">
        <v>6.23</v>
      </c>
      <c r="Q18">
        <v>0.14000000000000001</v>
      </c>
      <c r="S18">
        <v>0.1</v>
      </c>
      <c r="T18">
        <v>0.04</v>
      </c>
      <c r="U18">
        <v>68.930000000000007</v>
      </c>
      <c r="V18" t="s">
        <v>963</v>
      </c>
      <c r="X18" t="s">
        <v>1015</v>
      </c>
    </row>
    <row r="19" spans="1:25" x14ac:dyDescent="0.3">
      <c r="A19" t="s">
        <v>675</v>
      </c>
      <c r="B19">
        <v>40.299999999999997</v>
      </c>
      <c r="C19">
        <v>26.46</v>
      </c>
      <c r="D19">
        <v>0.04</v>
      </c>
      <c r="F19">
        <v>-0.09</v>
      </c>
      <c r="G19">
        <v>0</v>
      </c>
      <c r="H19">
        <v>0</v>
      </c>
      <c r="I19">
        <v>0.01</v>
      </c>
      <c r="J19">
        <v>0.01</v>
      </c>
      <c r="K19">
        <v>-0.08</v>
      </c>
      <c r="L19">
        <v>3.43</v>
      </c>
      <c r="N19">
        <v>1.1100000000000001</v>
      </c>
      <c r="O19">
        <v>-0.03</v>
      </c>
      <c r="P19">
        <v>5.76</v>
      </c>
      <c r="Q19">
        <v>0.18</v>
      </c>
      <c r="S19">
        <v>0.11</v>
      </c>
      <c r="T19">
        <v>0.01</v>
      </c>
      <c r="U19">
        <v>77.42</v>
      </c>
      <c r="V19" t="s">
        <v>972</v>
      </c>
      <c r="X19" t="s">
        <v>1015</v>
      </c>
    </row>
    <row r="20" spans="1:25" x14ac:dyDescent="0.3">
      <c r="A20" s="2" t="s">
        <v>178</v>
      </c>
      <c r="B20" s="4">
        <f>AVERAGE(B13:B19)</f>
        <v>40.312857142857141</v>
      </c>
      <c r="C20" s="4">
        <f>AVERAGE(C13:C19)</f>
        <v>21.637142857142859</v>
      </c>
      <c r="D20" s="4">
        <f>AVERAGE(D13:D19)</f>
        <v>8.4285714285714297E-2</v>
      </c>
      <c r="E20" s="4"/>
      <c r="F20" s="4">
        <f t="shared" ref="F20:L20" si="2">AVERAGE(F13:F19)</f>
        <v>-0.18571428571428572</v>
      </c>
      <c r="G20" s="4">
        <f t="shared" si="2"/>
        <v>1.7142857142857144E-2</v>
      </c>
      <c r="H20" s="4">
        <f t="shared" si="2"/>
        <v>3.0000000000000002E-2</v>
      </c>
      <c r="I20" s="4">
        <f t="shared" si="2"/>
        <v>0</v>
      </c>
      <c r="J20" s="4">
        <f t="shared" si="2"/>
        <v>8.5714285714285719E-3</v>
      </c>
      <c r="K20" s="4">
        <f t="shared" si="2"/>
        <v>-8.4285714285714283E-2</v>
      </c>
      <c r="L20" s="4">
        <f t="shared" si="2"/>
        <v>3.0185714285714291</v>
      </c>
      <c r="M20" s="4"/>
      <c r="N20" s="4">
        <f>AVERAGE(N13:N19)</f>
        <v>5.3328571428571427</v>
      </c>
      <c r="O20" s="4">
        <f>AVERAGE(O13:O19)</f>
        <v>-2.8571428571428567E-3</v>
      </c>
      <c r="P20" s="4">
        <f>AVERAGE(P13:P19)</f>
        <v>5.6785714285714288</v>
      </c>
      <c r="Q20" s="4">
        <f>AVERAGE(Q13:Q19)</f>
        <v>0.54571428571428571</v>
      </c>
      <c r="S20" s="4">
        <f>AVERAGE(S13:S19)</f>
        <v>0.10714285714285714</v>
      </c>
      <c r="T20" s="4">
        <f>AVERAGE(T13:T19)</f>
        <v>2.7142857142857146E-2</v>
      </c>
      <c r="U20" s="4">
        <f>AVERAGE(U13:U19)</f>
        <v>76.837142857142865</v>
      </c>
    </row>
    <row r="21" spans="1:25" x14ac:dyDescent="0.3">
      <c r="A21" s="3" t="s">
        <v>179</v>
      </c>
      <c r="B21" s="5">
        <f>_xlfn.STDEV.S(B13:B19)</f>
        <v>3.2649130375642681</v>
      </c>
      <c r="C21" s="5">
        <f>_xlfn.STDEV.S(C13:C19)</f>
        <v>6.3762729821469559</v>
      </c>
      <c r="D21" s="5">
        <f>_xlfn.STDEV.S(D13:D19)</f>
        <v>6.7046536787802036E-2</v>
      </c>
      <c r="E21" s="5"/>
      <c r="F21" s="5">
        <f t="shared" ref="F21:L21" si="3">_xlfn.STDEV.S(F13:F19)</f>
        <v>7.8497801000440529E-2</v>
      </c>
      <c r="G21" s="5">
        <f t="shared" si="3"/>
        <v>3.5456210417116732E-2</v>
      </c>
      <c r="H21" s="5">
        <f t="shared" si="3"/>
        <v>4.2426406871192847E-2</v>
      </c>
      <c r="I21" s="5">
        <f t="shared" si="3"/>
        <v>3.4641016151377553E-2</v>
      </c>
      <c r="J21" s="5">
        <f t="shared" si="3"/>
        <v>1.5735915849388861E-2</v>
      </c>
      <c r="K21" s="5">
        <f t="shared" si="3"/>
        <v>4.6853368024487828E-2</v>
      </c>
      <c r="L21" s="5">
        <f t="shared" si="3"/>
        <v>1.0027201100245353</v>
      </c>
      <c r="M21" s="5"/>
      <c r="N21" s="5">
        <f>_xlfn.STDEV.S(N13:N19)</f>
        <v>5.9354295387548683</v>
      </c>
      <c r="O21" s="5">
        <f>_xlfn.STDEV.S(O13:O19)</f>
        <v>2.9277002188455994E-2</v>
      </c>
      <c r="P21" s="5">
        <f>_xlfn.STDEV.S(P13:P19)</f>
        <v>1.4861295207285774</v>
      </c>
      <c r="Q21" s="5">
        <f>_xlfn.STDEV.S(Q13:Q19)</f>
        <v>1.012552173846812</v>
      </c>
      <c r="S21" s="5">
        <f>_xlfn.STDEV.S(S13:S19)</f>
        <v>3.0394235042348467E-2</v>
      </c>
      <c r="T21" s="5">
        <f>_xlfn.STDEV.S(T13:T19)</f>
        <v>1.2535663410560163E-2</v>
      </c>
      <c r="U21" s="5">
        <f>_xlfn.STDEV.S(U13:U19)</f>
        <v>4.1878145226586199</v>
      </c>
    </row>
    <row r="23" spans="1:25" x14ac:dyDescent="0.3">
      <c r="A23" t="s">
        <v>767</v>
      </c>
      <c r="B23">
        <v>7.98</v>
      </c>
      <c r="G23">
        <v>8.61</v>
      </c>
      <c r="H23">
        <v>0.82</v>
      </c>
      <c r="I23">
        <v>11.84</v>
      </c>
      <c r="J23">
        <v>1.28</v>
      </c>
      <c r="K23">
        <v>2.59</v>
      </c>
      <c r="R23">
        <v>17.739999999999998</v>
      </c>
      <c r="S23">
        <v>0.13</v>
      </c>
      <c r="U23">
        <v>50.99</v>
      </c>
      <c r="V23" t="s">
        <v>956</v>
      </c>
      <c r="X23" t="s">
        <v>1015</v>
      </c>
      <c r="Y23" t="s">
        <v>768</v>
      </c>
    </row>
    <row r="24" spans="1:25" x14ac:dyDescent="0.3">
      <c r="A24" t="s">
        <v>769</v>
      </c>
      <c r="B24">
        <v>13.24</v>
      </c>
      <c r="G24">
        <v>20.350000000000001</v>
      </c>
      <c r="H24">
        <v>1.67</v>
      </c>
      <c r="I24">
        <v>30.32</v>
      </c>
      <c r="J24">
        <v>2.71</v>
      </c>
      <c r="K24">
        <v>5.86</v>
      </c>
      <c r="R24">
        <v>0.53</v>
      </c>
      <c r="S24">
        <v>0.46</v>
      </c>
      <c r="U24">
        <v>75.14</v>
      </c>
      <c r="V24" t="s">
        <v>956</v>
      </c>
      <c r="X24" t="s">
        <v>1015</v>
      </c>
      <c r="Y24" t="s">
        <v>770</v>
      </c>
    </row>
    <row r="25" spans="1:25" x14ac:dyDescent="0.3">
      <c r="A25" t="s">
        <v>771</v>
      </c>
      <c r="B25">
        <v>16.73</v>
      </c>
      <c r="G25">
        <v>22.64</v>
      </c>
      <c r="H25">
        <v>1.57</v>
      </c>
      <c r="I25">
        <v>28.14</v>
      </c>
      <c r="J25">
        <v>2.7</v>
      </c>
      <c r="K25">
        <v>4.9000000000000004</v>
      </c>
      <c r="R25">
        <v>2.59</v>
      </c>
      <c r="S25">
        <v>0.56999999999999995</v>
      </c>
      <c r="U25">
        <v>79.84</v>
      </c>
      <c r="V25" t="s">
        <v>956</v>
      </c>
      <c r="X25" t="s">
        <v>1015</v>
      </c>
      <c r="Y25" t="s">
        <v>772</v>
      </c>
    </row>
    <row r="26" spans="1:25" x14ac:dyDescent="0.3">
      <c r="A26" t="s">
        <v>773</v>
      </c>
      <c r="B26">
        <v>19</v>
      </c>
      <c r="G26">
        <v>22.19</v>
      </c>
      <c r="H26">
        <v>1.67</v>
      </c>
      <c r="I26">
        <v>30.04</v>
      </c>
      <c r="J26">
        <v>2.82</v>
      </c>
      <c r="K26">
        <v>5.33</v>
      </c>
      <c r="R26">
        <v>1.56</v>
      </c>
      <c r="S26">
        <v>0.59</v>
      </c>
      <c r="U26">
        <v>83.2</v>
      </c>
      <c r="V26" t="s">
        <v>956</v>
      </c>
      <c r="X26" t="s">
        <v>1015</v>
      </c>
      <c r="Y26" t="s">
        <v>774</v>
      </c>
    </row>
    <row r="27" spans="1:25" x14ac:dyDescent="0.3">
      <c r="A27" t="s">
        <v>775</v>
      </c>
      <c r="B27">
        <v>17.82</v>
      </c>
      <c r="G27">
        <v>22.79</v>
      </c>
      <c r="H27">
        <v>1.55</v>
      </c>
      <c r="I27">
        <v>29.3</v>
      </c>
      <c r="J27">
        <v>2.66</v>
      </c>
      <c r="K27">
        <v>4.57</v>
      </c>
      <c r="R27">
        <v>2.69</v>
      </c>
      <c r="S27">
        <v>0.57999999999999996</v>
      </c>
      <c r="U27">
        <v>81.97</v>
      </c>
      <c r="V27" t="s">
        <v>956</v>
      </c>
      <c r="X27" t="s">
        <v>1015</v>
      </c>
      <c r="Y27" t="s">
        <v>776</v>
      </c>
    </row>
    <row r="28" spans="1:25" x14ac:dyDescent="0.3">
      <c r="A28" t="s">
        <v>777</v>
      </c>
      <c r="B28">
        <v>16.77</v>
      </c>
      <c r="G28">
        <v>21.59</v>
      </c>
      <c r="H28">
        <v>1.91</v>
      </c>
      <c r="I28">
        <v>31.93</v>
      </c>
      <c r="J28">
        <v>2.86</v>
      </c>
      <c r="K28">
        <v>5.97</v>
      </c>
      <c r="R28">
        <v>1.06</v>
      </c>
      <c r="S28">
        <v>0.64</v>
      </c>
      <c r="U28">
        <v>82.73</v>
      </c>
      <c r="V28" t="s">
        <v>956</v>
      </c>
      <c r="X28" t="s">
        <v>1015</v>
      </c>
      <c r="Y28" t="s">
        <v>778</v>
      </c>
    </row>
    <row r="29" spans="1:25" x14ac:dyDescent="0.3">
      <c r="A29" t="s">
        <v>779</v>
      </c>
      <c r="B29">
        <v>12.2</v>
      </c>
      <c r="G29">
        <v>19.05</v>
      </c>
      <c r="H29">
        <v>1.55</v>
      </c>
      <c r="I29">
        <v>24.38</v>
      </c>
      <c r="J29">
        <v>2.35</v>
      </c>
      <c r="K29">
        <v>3.8</v>
      </c>
      <c r="R29">
        <v>12.56</v>
      </c>
      <c r="S29">
        <v>0.38</v>
      </c>
      <c r="U29">
        <v>76.27</v>
      </c>
      <c r="V29" t="s">
        <v>956</v>
      </c>
      <c r="X29" t="s">
        <v>1015</v>
      </c>
      <c r="Y29" t="s">
        <v>780</v>
      </c>
    </row>
    <row r="30" spans="1:25" x14ac:dyDescent="0.3">
      <c r="A30" s="2" t="s">
        <v>178</v>
      </c>
      <c r="B30" s="4">
        <f>AVERAGE(B23:B29)</f>
        <v>14.820000000000002</v>
      </c>
      <c r="C30" s="4"/>
      <c r="D30" s="4"/>
      <c r="E30" s="4"/>
      <c r="F30" s="4"/>
      <c r="G30" s="4">
        <f t="shared" ref="G30:U30" si="4">AVERAGE(G23:G29)</f>
        <v>19.602857142857147</v>
      </c>
      <c r="H30" s="4">
        <f t="shared" si="4"/>
        <v>1.5342857142857143</v>
      </c>
      <c r="I30" s="4">
        <f t="shared" si="4"/>
        <v>26.564285714285717</v>
      </c>
      <c r="J30" s="4">
        <f t="shared" si="4"/>
        <v>2.4828571428571427</v>
      </c>
      <c r="K30" s="4">
        <f t="shared" si="4"/>
        <v>4.7171428571428562</v>
      </c>
      <c r="L30" s="4"/>
      <c r="M30" s="4"/>
      <c r="N30" s="4"/>
      <c r="O30" s="4"/>
      <c r="P30" s="4"/>
      <c r="Q30" s="4"/>
      <c r="R30" s="4">
        <f t="shared" si="4"/>
        <v>5.532857142857142</v>
      </c>
      <c r="S30" s="4">
        <f t="shared" si="4"/>
        <v>0.47857142857142859</v>
      </c>
      <c r="T30" s="4"/>
      <c r="U30" s="4">
        <f t="shared" si="4"/>
        <v>75.734285714285718</v>
      </c>
      <c r="V30" s="4"/>
      <c r="W30" s="4"/>
      <c r="Y30" s="4"/>
    </row>
    <row r="31" spans="1:25" x14ac:dyDescent="0.3">
      <c r="A31" s="3" t="s">
        <v>179</v>
      </c>
      <c r="B31" s="5">
        <f>_xlfn.STDEV.S(B23:B29)</f>
        <v>3.8744763086985792</v>
      </c>
      <c r="C31" s="5"/>
      <c r="D31" s="5"/>
      <c r="E31" s="5"/>
      <c r="F31" s="5"/>
      <c r="G31" s="5">
        <f t="shared" ref="G31:U31" si="5">_xlfn.STDEV.S(G23:G29)</f>
        <v>5.0287662976310941</v>
      </c>
      <c r="H31" s="5">
        <f t="shared" si="5"/>
        <v>0.33910947803804919</v>
      </c>
      <c r="I31" s="5">
        <f t="shared" si="5"/>
        <v>6.9103734996570072</v>
      </c>
      <c r="J31" s="5">
        <f t="shared" si="5"/>
        <v>0.55535917163922877</v>
      </c>
      <c r="K31" s="5">
        <f t="shared" si="5"/>
        <v>1.2022439337299575</v>
      </c>
      <c r="L31" s="5"/>
      <c r="M31" s="5"/>
      <c r="N31" s="5"/>
      <c r="O31" s="5"/>
      <c r="P31" s="5"/>
      <c r="Q31" s="5"/>
      <c r="R31" s="5">
        <f t="shared" si="5"/>
        <v>6.7817886389106192</v>
      </c>
      <c r="S31" s="5">
        <f t="shared" si="5"/>
        <v>0.17733476547935845</v>
      </c>
      <c r="T31" s="5"/>
      <c r="U31" s="5">
        <f t="shared" si="5"/>
        <v>11.352956820644966</v>
      </c>
      <c r="V31" s="5"/>
      <c r="W31" s="5"/>
      <c r="Y31" s="5"/>
    </row>
    <row r="33" spans="1:25" s="33" customFormat="1" x14ac:dyDescent="0.3">
      <c r="A33" s="33" t="s">
        <v>755</v>
      </c>
      <c r="B33" s="33">
        <v>7.76</v>
      </c>
      <c r="G33" s="33">
        <v>9.42</v>
      </c>
      <c r="H33" s="33">
        <v>0.89</v>
      </c>
      <c r="I33" s="33">
        <v>14.28</v>
      </c>
      <c r="J33" s="33">
        <v>1.54</v>
      </c>
      <c r="K33" s="33">
        <v>3.18</v>
      </c>
      <c r="R33" s="33">
        <v>23.16</v>
      </c>
      <c r="S33" s="33">
        <v>0.55000000000000004</v>
      </c>
      <c r="U33" s="33">
        <v>60.78</v>
      </c>
      <c r="V33" s="33" t="s">
        <v>956</v>
      </c>
      <c r="X33" s="33" t="s">
        <v>1014</v>
      </c>
      <c r="Y33" s="33" t="s">
        <v>756</v>
      </c>
    </row>
    <row r="34" spans="1:25" s="33" customFormat="1" x14ac:dyDescent="0.3">
      <c r="A34" s="33" t="s">
        <v>757</v>
      </c>
      <c r="B34" s="33">
        <v>16.3</v>
      </c>
      <c r="G34" s="33">
        <v>21.65</v>
      </c>
      <c r="H34" s="33">
        <v>1.6</v>
      </c>
      <c r="I34" s="33">
        <v>26.78</v>
      </c>
      <c r="J34" s="33">
        <v>2.67</v>
      </c>
      <c r="K34" s="33">
        <v>5.05</v>
      </c>
      <c r="R34" s="33">
        <v>4.8899999999999997</v>
      </c>
      <c r="S34" s="33">
        <v>0.74</v>
      </c>
      <c r="U34" s="33">
        <v>79.69</v>
      </c>
      <c r="V34" s="33" t="s">
        <v>956</v>
      </c>
      <c r="X34" s="33" t="s">
        <v>1014</v>
      </c>
      <c r="Y34" s="33" t="s">
        <v>758</v>
      </c>
    </row>
    <row r="35" spans="1:25" s="33" customFormat="1" x14ac:dyDescent="0.3">
      <c r="A35" s="33" t="s">
        <v>759</v>
      </c>
      <c r="B35" s="33">
        <v>17.46</v>
      </c>
      <c r="G35" s="33">
        <v>18.190000000000001</v>
      </c>
      <c r="H35" s="33">
        <v>2.08</v>
      </c>
      <c r="I35" s="33">
        <v>29.07</v>
      </c>
      <c r="J35" s="33">
        <v>3.13</v>
      </c>
      <c r="K35" s="33">
        <v>7.73</v>
      </c>
      <c r="R35" s="33">
        <v>2.0099999999999998</v>
      </c>
      <c r="S35" s="33">
        <v>0.54</v>
      </c>
      <c r="U35" s="33">
        <v>80.2</v>
      </c>
      <c r="V35" s="33" t="s">
        <v>956</v>
      </c>
      <c r="X35" s="33" t="s">
        <v>1014</v>
      </c>
      <c r="Y35" s="33" t="s">
        <v>760</v>
      </c>
    </row>
    <row r="36" spans="1:25" s="33" customFormat="1" x14ac:dyDescent="0.3">
      <c r="A36" s="33" t="s">
        <v>761</v>
      </c>
      <c r="B36" s="33">
        <v>17.850000000000001</v>
      </c>
      <c r="G36" s="33">
        <v>19.91</v>
      </c>
      <c r="H36" s="33">
        <v>1.95</v>
      </c>
      <c r="I36" s="33">
        <v>28.99</v>
      </c>
      <c r="J36" s="33">
        <v>2.9</v>
      </c>
      <c r="K36" s="33">
        <v>6.93</v>
      </c>
      <c r="R36" s="33">
        <v>2.0099999999999998</v>
      </c>
      <c r="S36" s="33">
        <v>0.41</v>
      </c>
      <c r="U36" s="33">
        <v>80.959999999999994</v>
      </c>
      <c r="V36" s="33" t="s">
        <v>956</v>
      </c>
      <c r="X36" s="33" t="s">
        <v>1014</v>
      </c>
      <c r="Y36" s="33" t="s">
        <v>762</v>
      </c>
    </row>
    <row r="37" spans="1:25" s="33" customFormat="1" x14ac:dyDescent="0.3">
      <c r="A37" s="33" t="s">
        <v>763</v>
      </c>
      <c r="B37" s="33">
        <v>17.55</v>
      </c>
      <c r="G37" s="33">
        <v>20.07</v>
      </c>
      <c r="H37" s="33">
        <v>1.69</v>
      </c>
      <c r="I37" s="33">
        <v>28.27</v>
      </c>
      <c r="J37" s="33">
        <v>2.64</v>
      </c>
      <c r="K37" s="33">
        <v>5.73</v>
      </c>
      <c r="R37" s="33">
        <v>2.8</v>
      </c>
      <c r="S37" s="33">
        <v>0.52</v>
      </c>
      <c r="U37" s="33">
        <v>79.27</v>
      </c>
      <c r="V37" s="33" t="s">
        <v>956</v>
      </c>
      <c r="X37" s="33" t="s">
        <v>1014</v>
      </c>
      <c r="Y37" s="33" t="s">
        <v>764</v>
      </c>
    </row>
    <row r="38" spans="1:25" s="33" customFormat="1" x14ac:dyDescent="0.3">
      <c r="A38" s="33" t="s">
        <v>765</v>
      </c>
      <c r="B38" s="33">
        <v>16.45</v>
      </c>
      <c r="G38" s="33">
        <v>19</v>
      </c>
      <c r="H38" s="33">
        <v>1.79</v>
      </c>
      <c r="I38" s="33">
        <v>28.83</v>
      </c>
      <c r="J38" s="33">
        <v>2.75</v>
      </c>
      <c r="K38" s="33">
        <v>6.16</v>
      </c>
      <c r="R38" s="33">
        <v>3.19</v>
      </c>
      <c r="S38" s="33">
        <v>0.59</v>
      </c>
      <c r="U38" s="33">
        <v>78.77</v>
      </c>
      <c r="V38" s="33" t="s">
        <v>956</v>
      </c>
      <c r="X38" s="33" t="s">
        <v>1014</v>
      </c>
      <c r="Y38" s="33" t="s">
        <v>766</v>
      </c>
    </row>
    <row r="39" spans="1:25" s="33" customFormat="1" x14ac:dyDescent="0.3">
      <c r="A39" s="34" t="s">
        <v>178</v>
      </c>
      <c r="B39" s="35">
        <f>AVERAGE(B33:B38)</f>
        <v>15.561666666666667</v>
      </c>
      <c r="C39" s="35"/>
      <c r="D39" s="35"/>
      <c r="E39" s="35"/>
      <c r="F39" s="35"/>
      <c r="G39" s="35">
        <f>AVERAGE(G33:G38)</f>
        <v>18.040000000000003</v>
      </c>
      <c r="H39" s="35">
        <f>AVERAGE(H33:H38)</f>
        <v>1.6666666666666667</v>
      </c>
      <c r="I39" s="35">
        <f>AVERAGE(I33:I38)</f>
        <v>26.036666666666662</v>
      </c>
      <c r="J39" s="35">
        <f>AVERAGE(J33:J38)</f>
        <v>2.605</v>
      </c>
      <c r="K39" s="35">
        <f>AVERAGE(K33:K38)</f>
        <v>5.7966666666666669</v>
      </c>
      <c r="L39" s="35"/>
      <c r="M39" s="35"/>
      <c r="N39" s="35"/>
      <c r="O39" s="35"/>
      <c r="P39" s="35"/>
      <c r="Q39" s="35"/>
      <c r="R39" s="35">
        <f>AVERAGE(R33:R38)</f>
        <v>6.3433333333333328</v>
      </c>
      <c r="S39" s="35">
        <f>AVERAGE(S33:S38)</f>
        <v>0.55833333333333335</v>
      </c>
      <c r="T39" s="35"/>
      <c r="U39" s="35">
        <f>AVERAGE(U33:U38)</f>
        <v>76.611666666666665</v>
      </c>
      <c r="V39" s="35"/>
      <c r="W39" s="35"/>
      <c r="Y39" s="35"/>
    </row>
    <row r="40" spans="1:25" s="33" customFormat="1" x14ac:dyDescent="0.3">
      <c r="A40" s="36" t="s">
        <v>179</v>
      </c>
      <c r="B40" s="37">
        <f>_xlfn.STDEV.S(B33:B38)</f>
        <v>3.8728254113329998</v>
      </c>
      <c r="C40" s="37"/>
      <c r="D40" s="37"/>
      <c r="E40" s="37"/>
      <c r="F40" s="37"/>
      <c r="G40" s="37">
        <f>_xlfn.STDEV.S(G33:G38)</f>
        <v>4.3794611540690562</v>
      </c>
      <c r="H40" s="37">
        <f>_xlfn.STDEV.S(H33:H38)</f>
        <v>0.41821844371890921</v>
      </c>
      <c r="I40" s="37">
        <f>_xlfn.STDEV.S(I33:I38)</f>
        <v>5.8221221789538893</v>
      </c>
      <c r="J40" s="37">
        <f>_xlfn.STDEV.S(J33:J38)</f>
        <v>0.55196920203938804</v>
      </c>
      <c r="K40" s="37">
        <f>_xlfn.STDEV.S(K33:K38)</f>
        <v>1.5851267036633585</v>
      </c>
      <c r="L40" s="37"/>
      <c r="M40" s="37"/>
      <c r="N40" s="37"/>
      <c r="O40" s="37"/>
      <c r="P40" s="37"/>
      <c r="Q40" s="37"/>
      <c r="R40" s="37">
        <f>_xlfn.STDEV.S(R33:R38)</f>
        <v>8.3062233696588432</v>
      </c>
      <c r="S40" s="37">
        <f>_xlfn.STDEV.S(S33:S38)</f>
        <v>0.10759491933482129</v>
      </c>
      <c r="T40" s="37"/>
      <c r="U40" s="37">
        <f>_xlfn.STDEV.S(U33:U38)</f>
        <v>7.7926514529181041</v>
      </c>
      <c r="V40" s="37"/>
      <c r="W40" s="37"/>
      <c r="Y40" s="37"/>
    </row>
    <row r="41" spans="1:25" x14ac:dyDescent="0.3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S41" s="5"/>
      <c r="T41" s="5"/>
    </row>
    <row r="42" spans="1:25" x14ac:dyDescent="0.3">
      <c r="A42" s="17" t="s">
        <v>641</v>
      </c>
      <c r="B42" s="17">
        <v>39.93</v>
      </c>
      <c r="C42" s="17">
        <v>20.11</v>
      </c>
      <c r="E42" s="17">
        <v>0.06</v>
      </c>
      <c r="F42" s="17">
        <v>0.04</v>
      </c>
      <c r="G42" s="17">
        <v>1.29</v>
      </c>
      <c r="H42" s="17">
        <v>2.4500000000000002</v>
      </c>
      <c r="I42" s="17">
        <v>0.53</v>
      </c>
      <c r="J42" s="17">
        <v>0.25</v>
      </c>
      <c r="K42" s="17">
        <v>0.27</v>
      </c>
      <c r="L42" s="17">
        <v>6.04</v>
      </c>
      <c r="M42" s="17">
        <v>0.93</v>
      </c>
      <c r="N42" s="17">
        <v>1.57</v>
      </c>
      <c r="O42" s="17">
        <v>0.1</v>
      </c>
      <c r="P42" s="17">
        <v>2.23</v>
      </c>
      <c r="Q42" s="17">
        <v>0.87</v>
      </c>
      <c r="S42" s="17">
        <v>0.3</v>
      </c>
      <c r="U42" s="17">
        <v>76.97</v>
      </c>
      <c r="V42" s="17" t="s">
        <v>962</v>
      </c>
      <c r="W42" t="s">
        <v>642</v>
      </c>
      <c r="X42" t="s">
        <v>1011</v>
      </c>
    </row>
    <row r="43" spans="1:25" s="2" customFormat="1" x14ac:dyDescent="0.3">
      <c r="X43"/>
    </row>
    <row r="44" spans="1:25" x14ac:dyDescent="0.3">
      <c r="A44" t="s">
        <v>677</v>
      </c>
      <c r="B44">
        <v>1.39</v>
      </c>
      <c r="E44">
        <v>0.25</v>
      </c>
      <c r="G44">
        <v>16.12</v>
      </c>
      <c r="H44">
        <v>26.27</v>
      </c>
      <c r="I44">
        <v>6.6</v>
      </c>
      <c r="J44">
        <v>2.31</v>
      </c>
      <c r="K44">
        <v>2.94</v>
      </c>
      <c r="S44">
        <v>7.47</v>
      </c>
      <c r="U44">
        <v>63.33</v>
      </c>
      <c r="V44" t="s">
        <v>957</v>
      </c>
      <c r="X44" t="s">
        <v>1011</v>
      </c>
      <c r="Y44" t="s">
        <v>678</v>
      </c>
    </row>
    <row r="45" spans="1:25" x14ac:dyDescent="0.3">
      <c r="A45" t="s">
        <v>679</v>
      </c>
      <c r="B45">
        <v>3.69</v>
      </c>
      <c r="E45">
        <v>0.23</v>
      </c>
      <c r="G45">
        <v>14.52</v>
      </c>
      <c r="H45">
        <v>23.85</v>
      </c>
      <c r="I45">
        <v>6.37</v>
      </c>
      <c r="J45">
        <v>2.16</v>
      </c>
      <c r="K45">
        <v>2.83</v>
      </c>
      <c r="S45">
        <v>3.98</v>
      </c>
      <c r="U45">
        <v>57.63</v>
      </c>
      <c r="V45" t="s">
        <v>957</v>
      </c>
      <c r="X45" t="s">
        <v>1011</v>
      </c>
      <c r="Y45" t="s">
        <v>680</v>
      </c>
    </row>
    <row r="46" spans="1:25" x14ac:dyDescent="0.3">
      <c r="A46" t="s">
        <v>681</v>
      </c>
      <c r="B46">
        <v>6.07</v>
      </c>
      <c r="E46">
        <v>0.19</v>
      </c>
      <c r="G46">
        <v>13.42</v>
      </c>
      <c r="H46">
        <v>21.45</v>
      </c>
      <c r="I46">
        <v>5.39</v>
      </c>
      <c r="J46">
        <v>2.46</v>
      </c>
      <c r="K46">
        <v>2.58</v>
      </c>
      <c r="S46">
        <v>5.36</v>
      </c>
      <c r="U46">
        <v>56.93</v>
      </c>
      <c r="V46" t="s">
        <v>957</v>
      </c>
      <c r="X46" t="s">
        <v>1011</v>
      </c>
      <c r="Y46" t="s">
        <v>682</v>
      </c>
    </row>
    <row r="47" spans="1:25" x14ac:dyDescent="0.3">
      <c r="A47" t="s">
        <v>683</v>
      </c>
      <c r="B47">
        <v>5.45</v>
      </c>
      <c r="E47">
        <v>0.17</v>
      </c>
      <c r="G47">
        <v>17.079999999999998</v>
      </c>
      <c r="H47">
        <v>25.8</v>
      </c>
      <c r="I47">
        <v>5.82</v>
      </c>
      <c r="J47">
        <v>1.82</v>
      </c>
      <c r="K47">
        <v>2.7</v>
      </c>
      <c r="S47">
        <v>6.67</v>
      </c>
      <c r="U47">
        <v>65.5</v>
      </c>
      <c r="V47" t="s">
        <v>957</v>
      </c>
      <c r="X47" t="s">
        <v>1011</v>
      </c>
      <c r="Y47" t="s">
        <v>684</v>
      </c>
    </row>
    <row r="48" spans="1:25" x14ac:dyDescent="0.3">
      <c r="A48" t="s">
        <v>685</v>
      </c>
      <c r="B48">
        <v>31.99</v>
      </c>
      <c r="E48">
        <v>0.25</v>
      </c>
      <c r="G48">
        <v>8.3000000000000007</v>
      </c>
      <c r="H48">
        <v>13.75</v>
      </c>
      <c r="I48">
        <v>3.55</v>
      </c>
      <c r="J48">
        <v>1.0900000000000001</v>
      </c>
      <c r="K48">
        <v>1.1499999999999999</v>
      </c>
      <c r="S48">
        <v>4.25</v>
      </c>
      <c r="U48">
        <v>64.319999999999993</v>
      </c>
      <c r="V48" t="s">
        <v>958</v>
      </c>
      <c r="X48" t="s">
        <v>1011</v>
      </c>
      <c r="Y48" t="s">
        <v>686</v>
      </c>
    </row>
    <row r="49" spans="1:25" x14ac:dyDescent="0.3">
      <c r="A49" t="s">
        <v>687</v>
      </c>
      <c r="B49">
        <v>25.53</v>
      </c>
      <c r="E49">
        <v>0.57999999999999996</v>
      </c>
      <c r="G49">
        <v>11.22</v>
      </c>
      <c r="H49">
        <v>17.25</v>
      </c>
      <c r="I49">
        <v>4.09</v>
      </c>
      <c r="J49">
        <v>1.36</v>
      </c>
      <c r="K49">
        <v>1.67</v>
      </c>
      <c r="S49">
        <v>5</v>
      </c>
      <c r="U49">
        <v>66.709999999999994</v>
      </c>
      <c r="V49" t="s">
        <v>958</v>
      </c>
      <c r="X49" t="s">
        <v>1011</v>
      </c>
      <c r="Y49" t="s">
        <v>688</v>
      </c>
    </row>
    <row r="50" spans="1:25" x14ac:dyDescent="0.3">
      <c r="A50" s="2" t="s">
        <v>178</v>
      </c>
      <c r="B50" s="4">
        <f>AVERAGE(B44:B49)</f>
        <v>12.353333333333333</v>
      </c>
      <c r="E50" s="4">
        <f>AVERAGE(E44:E49)</f>
        <v>0.27833333333333332</v>
      </c>
      <c r="G50" s="4">
        <f>AVERAGE(G44:G49)</f>
        <v>13.443333333333333</v>
      </c>
      <c r="H50" s="4">
        <f>AVERAGE(H44:H49)</f>
        <v>21.395</v>
      </c>
      <c r="I50" s="4">
        <f>AVERAGE(I44:I49)</f>
        <v>5.3033333333333337</v>
      </c>
      <c r="J50" s="4">
        <f>AVERAGE(J44:J49)</f>
        <v>1.8666666666666665</v>
      </c>
      <c r="K50" s="4">
        <f>AVERAGE(K44:K49)</f>
        <v>2.311666666666667</v>
      </c>
      <c r="R50" s="4"/>
      <c r="S50" s="4">
        <f>AVERAGE(S44:S49)</f>
        <v>5.4549999999999992</v>
      </c>
      <c r="U50" s="4">
        <f>AVERAGE(U44:U49)</f>
        <v>62.403333333333336</v>
      </c>
      <c r="V50" s="4"/>
      <c r="W50" s="4"/>
      <c r="Y50" s="4"/>
    </row>
    <row r="51" spans="1:25" x14ac:dyDescent="0.3">
      <c r="A51" s="3" t="s">
        <v>179</v>
      </c>
      <c r="B51" s="5">
        <f>_xlfn.STDEV.S(B44:B49)</f>
        <v>12.973877857705718</v>
      </c>
      <c r="E51" s="5">
        <f>_xlfn.STDEV.S(E44:E49)</f>
        <v>0.15131644546005782</v>
      </c>
      <c r="G51" s="5">
        <f>_xlfn.STDEV.S(G44:G49)</f>
        <v>3.2541276352759496</v>
      </c>
      <c r="H51" s="5">
        <f>_xlfn.STDEV.S(H44:H49)</f>
        <v>4.9965337985447418</v>
      </c>
      <c r="I51" s="5">
        <f>_xlfn.STDEV.S(I44:I49)</f>
        <v>1.236117578010548</v>
      </c>
      <c r="J51" s="5">
        <f>_xlfn.STDEV.S(J44:J49)</f>
        <v>0.54712582343247795</v>
      </c>
      <c r="K51" s="5">
        <f>_xlfn.STDEV.S(K44:K49)</f>
        <v>0.72766521606207435</v>
      </c>
      <c r="R51" s="5"/>
      <c r="S51" s="5">
        <f>_xlfn.STDEV.S(S44:S49)</f>
        <v>1.3696824449484664</v>
      </c>
      <c r="U51" s="5">
        <f>_xlfn.STDEV.S(U44:U49)</f>
        <v>4.13306504505635</v>
      </c>
      <c r="V51" s="5"/>
      <c r="W51" s="5"/>
      <c r="Y51" s="5"/>
    </row>
    <row r="53" spans="1:25" x14ac:dyDescent="0.3">
      <c r="A53" t="s">
        <v>713</v>
      </c>
      <c r="B53">
        <v>8.09</v>
      </c>
      <c r="G53">
        <v>16.77</v>
      </c>
      <c r="H53">
        <v>28</v>
      </c>
      <c r="I53">
        <v>6.18</v>
      </c>
      <c r="J53">
        <v>1.7</v>
      </c>
      <c r="K53">
        <v>2.6</v>
      </c>
      <c r="R53">
        <v>17.71</v>
      </c>
      <c r="S53">
        <v>0.82</v>
      </c>
      <c r="U53">
        <v>81.86</v>
      </c>
      <c r="V53" t="s">
        <v>959</v>
      </c>
      <c r="X53" t="s">
        <v>1011</v>
      </c>
      <c r="Y53" t="s">
        <v>714</v>
      </c>
    </row>
    <row r="54" spans="1:25" x14ac:dyDescent="0.3">
      <c r="A54" t="s">
        <v>715</v>
      </c>
      <c r="B54">
        <v>11.3</v>
      </c>
      <c r="G54">
        <v>15.26</v>
      </c>
      <c r="H54">
        <v>23.75</v>
      </c>
      <c r="I54">
        <v>5.63</v>
      </c>
      <c r="J54">
        <v>1.6</v>
      </c>
      <c r="K54">
        <v>2.23</v>
      </c>
      <c r="R54">
        <v>14.38</v>
      </c>
      <c r="S54">
        <v>0.88</v>
      </c>
      <c r="U54">
        <v>75.03</v>
      </c>
      <c r="V54" t="s">
        <v>959</v>
      </c>
      <c r="X54" t="s">
        <v>1011</v>
      </c>
      <c r="Y54" t="s">
        <v>716</v>
      </c>
    </row>
    <row r="55" spans="1:25" x14ac:dyDescent="0.3">
      <c r="A55" t="s">
        <v>717</v>
      </c>
      <c r="B55">
        <v>5.38</v>
      </c>
      <c r="G55">
        <v>16.59</v>
      </c>
      <c r="H55">
        <v>25.89</v>
      </c>
      <c r="I55">
        <v>4.8499999999999996</v>
      </c>
      <c r="J55">
        <v>1.55</v>
      </c>
      <c r="K55">
        <v>2.44</v>
      </c>
      <c r="R55">
        <v>16.38</v>
      </c>
      <c r="S55">
        <v>0.74</v>
      </c>
      <c r="U55">
        <v>73.819999999999993</v>
      </c>
      <c r="V55" t="s">
        <v>959</v>
      </c>
      <c r="X55" t="s">
        <v>1011</v>
      </c>
      <c r="Y55" t="s">
        <v>718</v>
      </c>
    </row>
    <row r="56" spans="1:25" x14ac:dyDescent="0.3">
      <c r="A56" t="s">
        <v>719</v>
      </c>
      <c r="B56">
        <v>1.25</v>
      </c>
      <c r="G56">
        <v>17.829999999999998</v>
      </c>
      <c r="H56">
        <v>30.59</v>
      </c>
      <c r="I56">
        <v>7.57</v>
      </c>
      <c r="J56">
        <v>1.69</v>
      </c>
      <c r="K56">
        <v>2.78</v>
      </c>
      <c r="R56">
        <v>19.13</v>
      </c>
      <c r="S56">
        <v>0.89</v>
      </c>
      <c r="U56">
        <v>81.73</v>
      </c>
      <c r="V56" t="s">
        <v>959</v>
      </c>
      <c r="X56" t="s">
        <v>1011</v>
      </c>
      <c r="Y56" t="s">
        <v>720</v>
      </c>
    </row>
    <row r="57" spans="1:25" x14ac:dyDescent="0.3">
      <c r="A57" t="s">
        <v>721</v>
      </c>
      <c r="B57">
        <v>47.18</v>
      </c>
      <c r="G57">
        <v>2.63</v>
      </c>
      <c r="H57">
        <v>4.5999999999999996</v>
      </c>
      <c r="I57">
        <v>1.1399999999999999</v>
      </c>
      <c r="J57">
        <v>0.35</v>
      </c>
      <c r="K57">
        <v>0.28999999999999998</v>
      </c>
      <c r="R57">
        <v>2.17</v>
      </c>
      <c r="S57">
        <v>0.25</v>
      </c>
      <c r="U57">
        <v>58.61</v>
      </c>
      <c r="V57" t="s">
        <v>960</v>
      </c>
      <c r="X57" t="s">
        <v>1011</v>
      </c>
      <c r="Y57" t="s">
        <v>722</v>
      </c>
    </row>
    <row r="58" spans="1:25" x14ac:dyDescent="0.3">
      <c r="A58" t="s">
        <v>723</v>
      </c>
      <c r="B58">
        <v>2.02</v>
      </c>
      <c r="G58">
        <v>17.149999999999999</v>
      </c>
      <c r="H58">
        <v>31.02</v>
      </c>
      <c r="I58">
        <v>8.1300000000000008</v>
      </c>
      <c r="J58">
        <v>1.77</v>
      </c>
      <c r="K58">
        <v>2.87</v>
      </c>
      <c r="R58">
        <v>19.510000000000002</v>
      </c>
      <c r="S58">
        <v>0.76</v>
      </c>
      <c r="U58">
        <v>83.24</v>
      </c>
      <c r="V58" t="s">
        <v>959</v>
      </c>
      <c r="X58" t="s">
        <v>1011</v>
      </c>
      <c r="Y58" t="s">
        <v>724</v>
      </c>
    </row>
    <row r="59" spans="1:25" x14ac:dyDescent="0.3">
      <c r="A59" s="2" t="s">
        <v>178</v>
      </c>
      <c r="B59" s="4">
        <f>AVERAGE(B53:B58)</f>
        <v>12.536666666666667</v>
      </c>
      <c r="G59" s="4">
        <f>AVERAGE(G53:G58)</f>
        <v>14.371666666666664</v>
      </c>
      <c r="H59" s="4">
        <f>AVERAGE(H53:H58)</f>
        <v>23.974999999999998</v>
      </c>
      <c r="I59" s="4">
        <f>AVERAGE(I53:I58)</f>
        <v>5.583333333333333</v>
      </c>
      <c r="J59" s="4">
        <f>AVERAGE(J53:J58)</f>
        <v>1.4433333333333331</v>
      </c>
      <c r="K59" s="4">
        <f>AVERAGE(K53:K58)</f>
        <v>2.2016666666666662</v>
      </c>
      <c r="L59" s="4"/>
      <c r="R59" s="4">
        <f>AVERAGE(R53:R58)</f>
        <v>14.88</v>
      </c>
      <c r="S59" s="4">
        <f>AVERAGE(S53:S58)</f>
        <v>0.72333333333333327</v>
      </c>
      <c r="U59" s="4">
        <f>AVERAGE(U53:U58)</f>
        <v>75.715000000000003</v>
      </c>
      <c r="V59" s="4"/>
      <c r="W59" s="4"/>
      <c r="Y59" s="4"/>
    </row>
    <row r="60" spans="1:25" x14ac:dyDescent="0.3">
      <c r="A60" s="3" t="s">
        <v>179</v>
      </c>
      <c r="B60" s="5">
        <f>_xlfn.STDEV.S(B53:B58)</f>
        <v>17.382000652015481</v>
      </c>
      <c r="G60" s="5">
        <f>_xlfn.STDEV.S(G53:G58)</f>
        <v>5.813915777397078</v>
      </c>
      <c r="H60" s="5">
        <f>_xlfn.STDEV.S(H53:H58)</f>
        <v>9.886347657249372</v>
      </c>
      <c r="I60" s="5">
        <f>_xlfn.STDEV.S(I53:I58)</f>
        <v>2.4928511120134451</v>
      </c>
      <c r="J60" s="5">
        <f>_xlfn.STDEV.S(J53:J58)</f>
        <v>0.54124547727132843</v>
      </c>
      <c r="K60" s="5">
        <f>_xlfn.STDEV.S(K53:K58)</f>
        <v>0.96456034889822673</v>
      </c>
      <c r="L60" s="5"/>
      <c r="R60" s="5">
        <f>_xlfn.STDEV.S(R53:R58)</f>
        <v>6.5046506439623686</v>
      </c>
      <c r="S60" s="5">
        <f>_xlfn.STDEV.S(S53:S58)</f>
        <v>0.23972206128486934</v>
      </c>
      <c r="U60" s="5">
        <f>_xlfn.STDEV.S(U53:U58)</f>
        <v>9.2434641774606483</v>
      </c>
      <c r="V60" s="5"/>
      <c r="W60" s="5"/>
      <c r="Y60" s="5"/>
    </row>
    <row r="62" spans="1:25" s="33" customFormat="1" x14ac:dyDescent="0.3">
      <c r="A62" s="33" t="s">
        <v>701</v>
      </c>
      <c r="B62" s="33">
        <v>0.94</v>
      </c>
      <c r="E62" s="33">
        <v>0.92</v>
      </c>
      <c r="G62" s="33">
        <v>22.09</v>
      </c>
      <c r="H62" s="33">
        <v>28.15</v>
      </c>
      <c r="I62" s="33">
        <v>6.61</v>
      </c>
      <c r="J62" s="33">
        <v>1.94</v>
      </c>
      <c r="K62" s="33">
        <v>3.08</v>
      </c>
      <c r="S62" s="33">
        <v>5.53</v>
      </c>
      <c r="U62" s="33">
        <v>69.27</v>
      </c>
      <c r="V62" s="33" t="s">
        <v>957</v>
      </c>
      <c r="X62" s="33" t="s">
        <v>1012</v>
      </c>
      <c r="Y62" s="33" t="s">
        <v>702</v>
      </c>
    </row>
    <row r="63" spans="1:25" s="33" customFormat="1" x14ac:dyDescent="0.3">
      <c r="A63" s="33" t="s">
        <v>703</v>
      </c>
      <c r="B63" s="33">
        <v>40.51</v>
      </c>
      <c r="E63" s="33">
        <v>0.41</v>
      </c>
      <c r="G63" s="33">
        <v>11.16</v>
      </c>
      <c r="H63" s="33">
        <v>13.13</v>
      </c>
      <c r="I63" s="33">
        <v>3.01</v>
      </c>
      <c r="J63" s="33">
        <v>0.84</v>
      </c>
      <c r="K63" s="33">
        <v>1.47</v>
      </c>
      <c r="S63" s="33">
        <v>3.64</v>
      </c>
      <c r="U63" s="33">
        <v>74.16</v>
      </c>
      <c r="V63" s="33" t="s">
        <v>958</v>
      </c>
      <c r="X63" s="33" t="s">
        <v>1012</v>
      </c>
      <c r="Y63" s="33" t="s">
        <v>704</v>
      </c>
    </row>
    <row r="64" spans="1:25" s="33" customFormat="1" x14ac:dyDescent="0.3">
      <c r="A64" s="33" t="s">
        <v>705</v>
      </c>
      <c r="B64" s="33">
        <v>23.23</v>
      </c>
      <c r="E64" s="33">
        <v>0.39</v>
      </c>
      <c r="G64" s="33">
        <v>14.81</v>
      </c>
      <c r="H64" s="33">
        <v>20.67</v>
      </c>
      <c r="I64" s="33">
        <v>5.74</v>
      </c>
      <c r="J64" s="33">
        <v>1.42</v>
      </c>
      <c r="K64" s="33">
        <v>2.15</v>
      </c>
      <c r="S64" s="33">
        <v>4.54</v>
      </c>
      <c r="U64" s="33">
        <v>72.95</v>
      </c>
      <c r="V64" s="33" t="s">
        <v>958</v>
      </c>
      <c r="X64" s="33" t="s">
        <v>1012</v>
      </c>
      <c r="Y64" s="33" t="s">
        <v>706</v>
      </c>
    </row>
    <row r="65" spans="1:25" s="33" customFormat="1" x14ac:dyDescent="0.3">
      <c r="A65" s="33" t="s">
        <v>707</v>
      </c>
      <c r="B65" s="33">
        <v>2.29</v>
      </c>
      <c r="E65" s="33">
        <v>0.41</v>
      </c>
      <c r="G65" s="33">
        <v>19.09</v>
      </c>
      <c r="H65" s="33">
        <v>24.76</v>
      </c>
      <c r="I65" s="33">
        <v>6.72</v>
      </c>
      <c r="J65" s="33">
        <v>1.88</v>
      </c>
      <c r="K65" s="33">
        <v>2.7</v>
      </c>
      <c r="S65" s="33">
        <v>5.2</v>
      </c>
      <c r="U65" s="33">
        <v>63.06</v>
      </c>
      <c r="V65" s="33" t="s">
        <v>957</v>
      </c>
      <c r="X65" s="33" t="s">
        <v>1012</v>
      </c>
      <c r="Y65" s="33" t="s">
        <v>708</v>
      </c>
    </row>
    <row r="66" spans="1:25" s="33" customFormat="1" x14ac:dyDescent="0.3">
      <c r="A66" s="33" t="s">
        <v>709</v>
      </c>
      <c r="B66" s="33">
        <v>8.67</v>
      </c>
      <c r="E66" s="33">
        <v>0.49</v>
      </c>
      <c r="G66" s="33">
        <v>18.2</v>
      </c>
      <c r="H66" s="33">
        <v>27.28</v>
      </c>
      <c r="I66" s="33">
        <v>7.34</v>
      </c>
      <c r="J66" s="33">
        <v>2.06</v>
      </c>
      <c r="K66" s="33">
        <v>2.98</v>
      </c>
      <c r="S66" s="33">
        <v>5.51</v>
      </c>
      <c r="U66" s="33">
        <v>72.540000000000006</v>
      </c>
      <c r="V66" s="33" t="s">
        <v>957</v>
      </c>
      <c r="X66" s="33" t="s">
        <v>1012</v>
      </c>
      <c r="Y66" s="33" t="s">
        <v>710</v>
      </c>
    </row>
    <row r="67" spans="1:25" s="33" customFormat="1" x14ac:dyDescent="0.3">
      <c r="A67" s="33" t="s">
        <v>711</v>
      </c>
      <c r="B67" s="33">
        <v>27.84</v>
      </c>
      <c r="E67" s="33">
        <v>0.33</v>
      </c>
      <c r="G67" s="33">
        <v>16.989999999999998</v>
      </c>
      <c r="H67" s="33">
        <v>17.2</v>
      </c>
      <c r="I67" s="33">
        <v>3.63</v>
      </c>
      <c r="J67" s="33">
        <v>1.1100000000000001</v>
      </c>
      <c r="K67" s="33">
        <v>1.8</v>
      </c>
      <c r="S67" s="33">
        <v>4.87</v>
      </c>
      <c r="U67" s="33">
        <v>73.760000000000005</v>
      </c>
      <c r="V67" s="33" t="s">
        <v>958</v>
      </c>
      <c r="X67" s="33" t="s">
        <v>1012</v>
      </c>
      <c r="Y67" s="33" t="s">
        <v>712</v>
      </c>
    </row>
    <row r="68" spans="1:25" s="33" customFormat="1" x14ac:dyDescent="0.3">
      <c r="A68" s="34" t="s">
        <v>178</v>
      </c>
      <c r="B68" s="35">
        <f>AVERAGE(B62:B67)</f>
        <v>17.246666666666666</v>
      </c>
      <c r="E68" s="35">
        <f>AVERAGE(E62:E67)</f>
        <v>0.4916666666666667</v>
      </c>
      <c r="G68" s="35">
        <f>AVERAGE(G62:G67)</f>
        <v>17.056666666666668</v>
      </c>
      <c r="H68" s="35">
        <f>AVERAGE(H62:H67)</f>
        <v>21.864999999999998</v>
      </c>
      <c r="I68" s="35">
        <f>AVERAGE(I62:I67)</f>
        <v>5.5083333333333337</v>
      </c>
      <c r="J68" s="35">
        <f>AVERAGE(J62:J67)</f>
        <v>1.5416666666666663</v>
      </c>
      <c r="K68" s="35">
        <f>AVERAGE(K62:K67)</f>
        <v>2.3633333333333333</v>
      </c>
      <c r="R68" s="35"/>
      <c r="S68" s="35">
        <f>AVERAGE(S62:S67)</f>
        <v>4.8816666666666668</v>
      </c>
      <c r="U68" s="35">
        <f>AVERAGE(U62:U67)</f>
        <v>70.956666666666663</v>
      </c>
      <c r="V68" s="35"/>
      <c r="W68" s="35"/>
      <c r="Y68" s="35"/>
    </row>
    <row r="69" spans="1:25" s="33" customFormat="1" x14ac:dyDescent="0.3">
      <c r="A69" s="36" t="s">
        <v>179</v>
      </c>
      <c r="B69" s="37">
        <f>_xlfn.STDEV.S(B62:B67)</f>
        <v>15.826371241275323</v>
      </c>
      <c r="E69" s="37">
        <f>_xlfn.STDEV.S(E62:E67)</f>
        <v>0.21600154320436374</v>
      </c>
      <c r="G69" s="37">
        <f>_xlfn.STDEV.S(G62:G67)</f>
        <v>3.7576251365279383</v>
      </c>
      <c r="H69" s="37">
        <f>_xlfn.STDEV.S(H62:H67)</f>
        <v>5.94466062950612</v>
      </c>
      <c r="I69" s="37">
        <f>_xlfn.STDEV.S(I62:I67)</f>
        <v>1.7810268573681467</v>
      </c>
      <c r="J69" s="37">
        <f>_xlfn.STDEV.S(J62:J67)</f>
        <v>0.49704795207974423</v>
      </c>
      <c r="K69" s="37">
        <f>_xlfn.STDEV.S(K62:K67)</f>
        <v>0.65850335357283396</v>
      </c>
      <c r="R69" s="37"/>
      <c r="S69" s="37">
        <f>_xlfn.STDEV.S(S62:S67)</f>
        <v>0.71764661684331943</v>
      </c>
      <c r="U69" s="37">
        <f>_xlfn.STDEV.S(U62:U67)</f>
        <v>4.2379837973577326</v>
      </c>
      <c r="V69" s="37"/>
      <c r="W69" s="37"/>
      <c r="Y69" s="37"/>
    </row>
    <row r="70" spans="1:25" s="33" customFormat="1" x14ac:dyDescent="0.3"/>
    <row r="71" spans="1:25" s="33" customFormat="1" x14ac:dyDescent="0.3">
      <c r="A71" s="33" t="s">
        <v>747</v>
      </c>
      <c r="B71" s="33">
        <v>4.12</v>
      </c>
      <c r="G71" s="33">
        <v>6.25</v>
      </c>
      <c r="H71" s="33">
        <v>0.55000000000000004</v>
      </c>
      <c r="I71" s="33">
        <v>9.27</v>
      </c>
      <c r="J71" s="33">
        <v>0.88</v>
      </c>
      <c r="K71" s="33">
        <v>1.97</v>
      </c>
      <c r="R71" s="33">
        <v>48.98</v>
      </c>
      <c r="S71" s="33">
        <v>0.19</v>
      </c>
      <c r="U71" s="33">
        <v>72.2</v>
      </c>
      <c r="V71" s="33" t="s">
        <v>961</v>
      </c>
      <c r="X71" s="33" t="s">
        <v>1012</v>
      </c>
      <c r="Y71" s="33" t="s">
        <v>748</v>
      </c>
    </row>
    <row r="72" spans="1:25" s="33" customFormat="1" x14ac:dyDescent="0.3"/>
    <row r="73" spans="1:25" s="33" customFormat="1" x14ac:dyDescent="0.3">
      <c r="A73" s="33" t="s">
        <v>745</v>
      </c>
      <c r="B73" s="33">
        <v>13.44</v>
      </c>
      <c r="G73" s="33">
        <v>24.55</v>
      </c>
      <c r="H73" s="33">
        <v>1.4</v>
      </c>
      <c r="I73" s="33">
        <v>26.79</v>
      </c>
      <c r="J73" s="33">
        <v>2.66</v>
      </c>
      <c r="K73" s="33">
        <v>4.49</v>
      </c>
      <c r="R73" s="33">
        <v>6.5</v>
      </c>
      <c r="S73" s="33">
        <v>0.94</v>
      </c>
      <c r="U73" s="33">
        <v>80.75</v>
      </c>
      <c r="V73" s="33" t="s">
        <v>956</v>
      </c>
      <c r="X73" s="33" t="s">
        <v>1012</v>
      </c>
      <c r="Y73" s="33" t="s">
        <v>746</v>
      </c>
    </row>
    <row r="74" spans="1:25" s="33" customFormat="1" x14ac:dyDescent="0.3">
      <c r="A74" s="33" t="s">
        <v>749</v>
      </c>
      <c r="B74" s="33">
        <v>5.25</v>
      </c>
      <c r="G74" s="33">
        <v>13.61</v>
      </c>
      <c r="H74" s="33">
        <v>1.9</v>
      </c>
      <c r="I74" s="33">
        <v>21.26</v>
      </c>
      <c r="J74" s="33">
        <v>2.64</v>
      </c>
      <c r="K74" s="33">
        <v>7.29</v>
      </c>
      <c r="R74" s="33">
        <v>18.399999999999999</v>
      </c>
      <c r="S74" s="33">
        <v>1.24</v>
      </c>
      <c r="U74" s="33">
        <v>71.599999999999994</v>
      </c>
      <c r="V74" s="33" t="s">
        <v>956</v>
      </c>
      <c r="X74" s="33" t="s">
        <v>1012</v>
      </c>
      <c r="Y74" s="33" t="s">
        <v>750</v>
      </c>
    </row>
    <row r="75" spans="1:25" s="33" customFormat="1" x14ac:dyDescent="0.3">
      <c r="A75" s="33" t="s">
        <v>751</v>
      </c>
      <c r="B75" s="33">
        <v>10.5</v>
      </c>
      <c r="G75" s="33">
        <v>15.71</v>
      </c>
      <c r="H75" s="33">
        <v>1.52</v>
      </c>
      <c r="I75" s="33">
        <v>21.86</v>
      </c>
      <c r="J75" s="33">
        <v>2.41</v>
      </c>
      <c r="K75" s="33">
        <v>4.5</v>
      </c>
      <c r="R75" s="33">
        <v>10.11</v>
      </c>
      <c r="S75" s="33">
        <v>0.69</v>
      </c>
      <c r="U75" s="33">
        <v>67.3</v>
      </c>
      <c r="V75" s="33" t="s">
        <v>956</v>
      </c>
      <c r="X75" s="33" t="s">
        <v>1012</v>
      </c>
      <c r="Y75" s="33" t="s">
        <v>752</v>
      </c>
    </row>
    <row r="76" spans="1:25" s="33" customFormat="1" x14ac:dyDescent="0.3">
      <c r="A76" s="33" t="s">
        <v>753</v>
      </c>
      <c r="B76" s="33">
        <v>2.8</v>
      </c>
      <c r="G76" s="33">
        <v>3.28</v>
      </c>
      <c r="H76" s="33">
        <v>0.32</v>
      </c>
      <c r="I76" s="33">
        <v>4.4800000000000004</v>
      </c>
      <c r="J76" s="33">
        <v>0.41</v>
      </c>
      <c r="K76" s="33">
        <v>1.04</v>
      </c>
      <c r="R76" s="33">
        <v>20.440000000000001</v>
      </c>
      <c r="S76" s="33">
        <v>0.05</v>
      </c>
      <c r="U76" s="33">
        <v>32.82</v>
      </c>
      <c r="V76" s="33" t="s">
        <v>956</v>
      </c>
      <c r="X76" s="33" t="s">
        <v>1012</v>
      </c>
      <c r="Y76" s="33" t="s">
        <v>754</v>
      </c>
    </row>
    <row r="77" spans="1:25" s="33" customFormat="1" x14ac:dyDescent="0.3">
      <c r="A77" s="34" t="s">
        <v>178</v>
      </c>
      <c r="B77" s="35">
        <f>AVERAGE(B73:B76)</f>
        <v>7.9974999999999996</v>
      </c>
      <c r="C77" s="35"/>
      <c r="D77" s="35"/>
      <c r="E77" s="35"/>
      <c r="F77" s="35"/>
      <c r="G77" s="35">
        <f>AVERAGE(G73:G76)</f>
        <v>14.2875</v>
      </c>
      <c r="H77" s="35">
        <f>AVERAGE(H73:H76)</f>
        <v>1.2850000000000001</v>
      </c>
      <c r="I77" s="35">
        <f>AVERAGE(I73:I76)</f>
        <v>18.5975</v>
      </c>
      <c r="J77" s="35">
        <f>AVERAGE(J73:J76)</f>
        <v>2.0300000000000002</v>
      </c>
      <c r="K77" s="35">
        <f>AVERAGE(K73:K76)</f>
        <v>4.33</v>
      </c>
      <c r="L77" s="35"/>
      <c r="M77" s="35"/>
      <c r="N77" s="35"/>
      <c r="O77" s="35"/>
      <c r="P77" s="35"/>
      <c r="Q77" s="35"/>
      <c r="R77" s="35">
        <f>AVERAGE(R73:R76)</f>
        <v>13.862500000000001</v>
      </c>
      <c r="S77" s="35">
        <f>AVERAGE(S73:S76)</f>
        <v>0.72999999999999987</v>
      </c>
      <c r="T77" s="35"/>
      <c r="U77" s="35">
        <f>AVERAGE(U73:U76)</f>
        <v>63.117499999999993</v>
      </c>
      <c r="V77" s="35"/>
      <c r="W77" s="35"/>
      <c r="Y77" s="35"/>
    </row>
    <row r="78" spans="1:25" s="33" customFormat="1" x14ac:dyDescent="0.3">
      <c r="A78" s="36" t="s">
        <v>179</v>
      </c>
      <c r="B78" s="37">
        <f>_xlfn.STDEV.S(B73:B76)</f>
        <v>4.8458255230662202</v>
      </c>
      <c r="C78" s="37"/>
      <c r="D78" s="37"/>
      <c r="E78" s="37"/>
      <c r="F78" s="37"/>
      <c r="G78" s="37">
        <f>_xlfn.STDEV.S(G73:G76)</f>
        <v>8.7362553953815514</v>
      </c>
      <c r="H78" s="37">
        <f>_xlfn.STDEV.S(H73:H76)</f>
        <v>0.67771675499429662</v>
      </c>
      <c r="I78" s="37">
        <f>_xlfn.STDEV.S(I73:I76)</f>
        <v>9.7323117329166244</v>
      </c>
      <c r="J78" s="37">
        <f>_xlfn.STDEV.S(J73:J76)</f>
        <v>1.0859404526338752</v>
      </c>
      <c r="K78" s="37">
        <f>_xlfn.STDEV.S(K73:K76)</f>
        <v>2.5586585026793505</v>
      </c>
      <c r="L78" s="37"/>
      <c r="M78" s="37"/>
      <c r="N78" s="37"/>
      <c r="O78" s="37"/>
      <c r="P78" s="37"/>
      <c r="Q78" s="37"/>
      <c r="R78" s="37">
        <f>_xlfn.STDEV.S(R73:R76)</f>
        <v>6.6367681643000456</v>
      </c>
      <c r="S78" s="37">
        <f>_xlfn.STDEV.S(S73:S76)</f>
        <v>0.5060303021229724</v>
      </c>
      <c r="T78" s="37"/>
      <c r="U78" s="37">
        <f>_xlfn.STDEV.S(U73:U76)</f>
        <v>20.962583134400859</v>
      </c>
      <c r="V78" s="37"/>
      <c r="W78" s="37"/>
      <c r="Y78" s="37"/>
    </row>
    <row r="79" spans="1:25" x14ac:dyDescent="0.3">
      <c r="A79" s="17"/>
      <c r="B79" s="17"/>
      <c r="C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S79" s="17"/>
      <c r="U79" s="17"/>
      <c r="V79" s="17"/>
    </row>
    <row r="80" spans="1:25" x14ac:dyDescent="0.3">
      <c r="A80" t="s">
        <v>651</v>
      </c>
      <c r="B80">
        <v>23.55</v>
      </c>
      <c r="C80">
        <v>21.57</v>
      </c>
      <c r="E80">
        <v>0.79</v>
      </c>
      <c r="F80">
        <v>1.62</v>
      </c>
      <c r="G80">
        <v>0.06</v>
      </c>
      <c r="H80">
        <v>0.36</v>
      </c>
      <c r="I80">
        <v>0.33</v>
      </c>
      <c r="J80">
        <v>0.17</v>
      </c>
      <c r="K80">
        <v>0.34</v>
      </c>
      <c r="L80">
        <v>1.41</v>
      </c>
      <c r="M80">
        <v>0.08</v>
      </c>
      <c r="N80">
        <v>1.42</v>
      </c>
      <c r="O80">
        <v>0</v>
      </c>
      <c r="P80">
        <v>0.01</v>
      </c>
      <c r="Q80">
        <v>0.2</v>
      </c>
      <c r="S80">
        <v>0.11</v>
      </c>
      <c r="U80">
        <v>52.03</v>
      </c>
      <c r="V80" s="17" t="s">
        <v>962</v>
      </c>
      <c r="W80" t="s">
        <v>652</v>
      </c>
      <c r="X80" t="s">
        <v>1013</v>
      </c>
    </row>
    <row r="81" spans="1:25" x14ac:dyDescent="0.3">
      <c r="A81" t="s">
        <v>653</v>
      </c>
      <c r="B81">
        <v>25.56</v>
      </c>
      <c r="C81">
        <v>39.89</v>
      </c>
      <c r="E81">
        <v>1.1000000000000001</v>
      </c>
      <c r="F81">
        <v>3.02</v>
      </c>
      <c r="G81">
        <v>7.0000000000000007E-2</v>
      </c>
      <c r="H81">
        <v>0.43</v>
      </c>
      <c r="I81">
        <v>0.25</v>
      </c>
      <c r="J81">
        <v>0.2</v>
      </c>
      <c r="K81">
        <v>0.32</v>
      </c>
      <c r="L81">
        <v>1.23</v>
      </c>
      <c r="M81">
        <v>0.08</v>
      </c>
      <c r="N81">
        <v>0.46</v>
      </c>
      <c r="O81">
        <v>0.01</v>
      </c>
      <c r="P81">
        <v>0.03</v>
      </c>
      <c r="Q81">
        <v>0.03</v>
      </c>
      <c r="S81">
        <v>0.4</v>
      </c>
      <c r="U81">
        <v>73.09</v>
      </c>
      <c r="V81" s="17" t="s">
        <v>962</v>
      </c>
      <c r="W81" t="s">
        <v>647</v>
      </c>
      <c r="X81" t="s">
        <v>1013</v>
      </c>
    </row>
    <row r="82" spans="1:25" x14ac:dyDescent="0.3">
      <c r="A82" t="s">
        <v>654</v>
      </c>
      <c r="B82" s="23">
        <v>30.75</v>
      </c>
      <c r="C82" s="23">
        <v>39</v>
      </c>
      <c r="E82" s="23">
        <v>0.43</v>
      </c>
      <c r="F82" s="23">
        <v>3.26</v>
      </c>
      <c r="G82" s="23">
        <v>0.04</v>
      </c>
      <c r="H82" s="23">
        <v>0.28999999999999998</v>
      </c>
      <c r="I82" s="23">
        <v>0.38</v>
      </c>
      <c r="J82" s="23">
        <v>0.17</v>
      </c>
      <c r="K82" s="23">
        <v>0.28999999999999998</v>
      </c>
      <c r="L82" s="23">
        <v>1</v>
      </c>
      <c r="M82" s="23">
        <v>0.1</v>
      </c>
      <c r="N82" s="23">
        <v>0.56999999999999995</v>
      </c>
      <c r="O82">
        <v>-0.02</v>
      </c>
      <c r="P82">
        <v>7.0000000000000007E-2</v>
      </c>
      <c r="Q82">
        <v>0.08</v>
      </c>
      <c r="S82">
        <v>0.38</v>
      </c>
      <c r="U82">
        <v>76.81</v>
      </c>
      <c r="V82" s="17" t="s">
        <v>962</v>
      </c>
      <c r="W82" t="s">
        <v>647</v>
      </c>
      <c r="X82" t="s">
        <v>1013</v>
      </c>
    </row>
    <row r="83" spans="1:25" s="17" customFormat="1" x14ac:dyDescent="0.3">
      <c r="A83" s="17" t="s">
        <v>655</v>
      </c>
      <c r="B83" s="23">
        <v>26.77</v>
      </c>
      <c r="C83" s="23">
        <v>41.72</v>
      </c>
      <c r="E83" s="23">
        <v>0.74</v>
      </c>
      <c r="F83" s="23">
        <v>3.06</v>
      </c>
      <c r="G83" s="23">
        <v>0.09</v>
      </c>
      <c r="H83" s="23">
        <v>0.35</v>
      </c>
      <c r="I83" s="23">
        <v>0.28999999999999998</v>
      </c>
      <c r="J83" s="23">
        <v>0.16</v>
      </c>
      <c r="K83" s="23">
        <v>0.26</v>
      </c>
      <c r="L83" s="23">
        <v>1.0900000000000001</v>
      </c>
      <c r="M83" s="23">
        <v>0.1</v>
      </c>
      <c r="N83" s="23">
        <v>0.55000000000000004</v>
      </c>
      <c r="O83" s="17">
        <v>0.06</v>
      </c>
      <c r="P83" s="17">
        <v>0.08</v>
      </c>
      <c r="Q83" s="17">
        <v>0.03</v>
      </c>
      <c r="S83" s="17">
        <v>0.41</v>
      </c>
      <c r="U83" s="17">
        <v>75.75</v>
      </c>
      <c r="V83" s="17" t="s">
        <v>962</v>
      </c>
      <c r="W83" s="17" t="s">
        <v>647</v>
      </c>
      <c r="X83" t="s">
        <v>1013</v>
      </c>
    </row>
    <row r="84" spans="1:25" x14ac:dyDescent="0.3">
      <c r="A84" t="s">
        <v>656</v>
      </c>
      <c r="B84">
        <v>51.93</v>
      </c>
      <c r="C84">
        <v>24.92</v>
      </c>
      <c r="E84">
        <v>0.55000000000000004</v>
      </c>
      <c r="F84">
        <v>1.89</v>
      </c>
      <c r="G84">
        <v>0.06</v>
      </c>
      <c r="H84">
        <v>0.28000000000000003</v>
      </c>
      <c r="I84">
        <v>0.17</v>
      </c>
      <c r="J84">
        <v>0.14000000000000001</v>
      </c>
      <c r="K84">
        <v>0.22</v>
      </c>
      <c r="L84">
        <v>0.82</v>
      </c>
      <c r="M84">
        <v>7.0000000000000007E-2</v>
      </c>
      <c r="N84">
        <v>0.56999999999999995</v>
      </c>
      <c r="O84">
        <v>0.04</v>
      </c>
      <c r="P84">
        <v>0.05</v>
      </c>
      <c r="Q84">
        <v>0.12</v>
      </c>
      <c r="S84">
        <v>0.23</v>
      </c>
      <c r="U84">
        <v>82.06</v>
      </c>
      <c r="V84" s="17" t="s">
        <v>962</v>
      </c>
      <c r="W84" t="s">
        <v>657</v>
      </c>
      <c r="X84" t="s">
        <v>1013</v>
      </c>
    </row>
    <row r="85" spans="1:25" x14ac:dyDescent="0.3">
      <c r="A85" t="s">
        <v>658</v>
      </c>
      <c r="B85">
        <v>25.64</v>
      </c>
      <c r="C85">
        <v>41.52</v>
      </c>
      <c r="E85">
        <v>0.74</v>
      </c>
      <c r="F85">
        <v>3.48</v>
      </c>
      <c r="G85">
        <v>7.0000000000000007E-2</v>
      </c>
      <c r="H85">
        <v>0.31</v>
      </c>
      <c r="I85">
        <v>0.4</v>
      </c>
      <c r="J85">
        <v>0.19</v>
      </c>
      <c r="K85">
        <v>0.33</v>
      </c>
      <c r="L85">
        <v>1.07</v>
      </c>
      <c r="M85">
        <v>0.08</v>
      </c>
      <c r="N85">
        <v>0.94</v>
      </c>
      <c r="O85">
        <v>-0.11</v>
      </c>
      <c r="P85">
        <v>0.05</v>
      </c>
      <c r="Q85">
        <v>0.09</v>
      </c>
      <c r="S85">
        <v>0.47</v>
      </c>
      <c r="U85">
        <v>75.38</v>
      </c>
      <c r="V85" s="17" t="s">
        <v>962</v>
      </c>
      <c r="W85" t="s">
        <v>647</v>
      </c>
      <c r="X85" t="s">
        <v>1013</v>
      </c>
    </row>
    <row r="86" spans="1:25" x14ac:dyDescent="0.3">
      <c r="A86" s="2" t="s">
        <v>178</v>
      </c>
      <c r="B86" s="4">
        <f>AVERAGE(B80:B85)</f>
        <v>30.7</v>
      </c>
      <c r="C86" s="4">
        <f>AVERAGE(C80:C85)</f>
        <v>34.770000000000003</v>
      </c>
      <c r="D86" s="4"/>
      <c r="E86" s="4">
        <f t="shared" ref="E86:Q86" si="6">AVERAGE(E80:E85)</f>
        <v>0.72500000000000009</v>
      </c>
      <c r="F86" s="4">
        <f t="shared" si="6"/>
        <v>2.7216666666666671</v>
      </c>
      <c r="G86" s="4">
        <f t="shared" si="6"/>
        <v>6.5000000000000002E-2</v>
      </c>
      <c r="H86" s="4">
        <f t="shared" si="6"/>
        <v>0.33666666666666667</v>
      </c>
      <c r="I86" s="4">
        <f t="shared" si="6"/>
        <v>0.30333333333333329</v>
      </c>
      <c r="J86" s="4">
        <f t="shared" si="6"/>
        <v>0.17166666666666666</v>
      </c>
      <c r="K86" s="4">
        <f t="shared" si="6"/>
        <v>0.29333333333333333</v>
      </c>
      <c r="L86" s="4">
        <f t="shared" si="6"/>
        <v>1.1033333333333333</v>
      </c>
      <c r="M86" s="4">
        <f t="shared" si="6"/>
        <v>8.5000000000000006E-2</v>
      </c>
      <c r="N86" s="4">
        <f t="shared" si="6"/>
        <v>0.75166666666666659</v>
      </c>
      <c r="O86" s="4">
        <f t="shared" si="6"/>
        <v>-3.333333333333334E-3</v>
      </c>
      <c r="P86" s="4">
        <f t="shared" si="6"/>
        <v>4.8333333333333332E-2</v>
      </c>
      <c r="Q86" s="4">
        <f t="shared" si="6"/>
        <v>9.166666666666666E-2</v>
      </c>
      <c r="S86" s="4">
        <f>AVERAGE(S80:S85)</f>
        <v>0.33333333333333331</v>
      </c>
      <c r="T86" s="4"/>
      <c r="U86" s="4">
        <f t="shared" ref="U86" si="7">AVERAGE(U80:U85)</f>
        <v>72.52</v>
      </c>
    </row>
    <row r="87" spans="1:25" x14ac:dyDescent="0.3">
      <c r="A87" s="3" t="s">
        <v>179</v>
      </c>
      <c r="B87" s="5">
        <f>_xlfn.STDEV.S(B80:B85)</f>
        <v>10.670576366813561</v>
      </c>
      <c r="C87" s="5">
        <f>_xlfn.STDEV.S(C80:C85)</f>
        <v>9.0469309713294201</v>
      </c>
      <c r="D87" s="5"/>
      <c r="E87" s="5">
        <f t="shared" ref="E87:Q87" si="8">_xlfn.STDEV.S(E80:E85)</f>
        <v>0.22932509675131504</v>
      </c>
      <c r="F87" s="5">
        <f t="shared" si="8"/>
        <v>0.77119171848941936</v>
      </c>
      <c r="G87" s="5">
        <f t="shared" si="8"/>
        <v>1.6431676725154987E-2</v>
      </c>
      <c r="H87" s="5">
        <f t="shared" si="8"/>
        <v>5.5737479909542538E-2</v>
      </c>
      <c r="I87" s="5">
        <f t="shared" si="8"/>
        <v>8.5712698398000983E-2</v>
      </c>
      <c r="J87" s="5">
        <f t="shared" si="8"/>
        <v>2.136976056643293E-2</v>
      </c>
      <c r="K87" s="5">
        <f t="shared" si="8"/>
        <v>4.6332134277050893E-2</v>
      </c>
      <c r="L87" s="5">
        <f t="shared" si="8"/>
        <v>0.2011632835948608</v>
      </c>
      <c r="M87" s="5">
        <f t="shared" si="8"/>
        <v>1.2247448713915953E-2</v>
      </c>
      <c r="N87" s="5">
        <f t="shared" si="8"/>
        <v>0.36711941744705734</v>
      </c>
      <c r="O87" s="5">
        <f t="shared" si="8"/>
        <v>5.9553897157672786E-2</v>
      </c>
      <c r="P87" s="5">
        <f t="shared" si="8"/>
        <v>2.5625508125043446E-2</v>
      </c>
      <c r="Q87" s="5">
        <f t="shared" si="8"/>
        <v>6.3691967049751802E-2</v>
      </c>
      <c r="S87" s="5">
        <f>_xlfn.STDEV.S(S80:S85)</f>
        <v>0.13544986772480314</v>
      </c>
      <c r="T87" s="5"/>
      <c r="U87" s="5">
        <f t="shared" ref="U87" si="9">_xlfn.STDEV.S(U80:U85)</f>
        <v>10.470847148153753</v>
      </c>
    </row>
    <row r="88" spans="1:25" x14ac:dyDescent="0.3">
      <c r="A88" s="17"/>
      <c r="B88" s="17"/>
      <c r="C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S88" s="17"/>
      <c r="U88" s="17"/>
      <c r="V88" s="17"/>
    </row>
    <row r="89" spans="1:25" s="33" customFormat="1" x14ac:dyDescent="0.3">
      <c r="A89" s="39" t="s">
        <v>650</v>
      </c>
      <c r="B89" s="39">
        <v>38.700000000000003</v>
      </c>
      <c r="C89" s="39">
        <v>21.02</v>
      </c>
      <c r="E89" s="39">
        <v>4.0999999999999996</v>
      </c>
      <c r="F89" s="39">
        <v>-0.01</v>
      </c>
      <c r="G89" s="39">
        <v>0.05</v>
      </c>
      <c r="H89" s="39">
        <v>7.0000000000000007E-2</v>
      </c>
      <c r="I89" s="39">
        <v>-0.03</v>
      </c>
      <c r="J89" s="39">
        <v>0.05</v>
      </c>
      <c r="K89" s="39">
        <v>0.05</v>
      </c>
      <c r="L89" s="39">
        <v>7.61</v>
      </c>
      <c r="M89" s="39">
        <v>1.31</v>
      </c>
      <c r="N89" s="39">
        <v>0.37</v>
      </c>
      <c r="O89" s="39">
        <v>-0.02</v>
      </c>
      <c r="P89" s="39">
        <v>1.43</v>
      </c>
      <c r="Q89" s="39">
        <v>0.56000000000000005</v>
      </c>
      <c r="S89" s="39">
        <v>0.19</v>
      </c>
      <c r="U89" s="39">
        <v>75.5</v>
      </c>
      <c r="V89" s="39" t="s">
        <v>962</v>
      </c>
      <c r="W89" s="33" t="s">
        <v>642</v>
      </c>
      <c r="X89" s="33" t="s">
        <v>993</v>
      </c>
    </row>
    <row r="90" spans="1:25" s="33" customFormat="1" x14ac:dyDescent="0.3"/>
    <row r="91" spans="1:25" s="33" customFormat="1" x14ac:dyDescent="0.3">
      <c r="A91" s="33" t="s">
        <v>735</v>
      </c>
      <c r="B91" s="33">
        <v>9.9700000000000006</v>
      </c>
      <c r="G91" s="33">
        <v>16.23</v>
      </c>
      <c r="H91" s="33">
        <v>19.170000000000002</v>
      </c>
      <c r="I91" s="33">
        <v>3.11</v>
      </c>
      <c r="J91" s="33">
        <v>1.19</v>
      </c>
      <c r="K91" s="33">
        <v>1.82</v>
      </c>
      <c r="R91" s="33">
        <v>13.85</v>
      </c>
      <c r="S91" s="33">
        <v>0.39</v>
      </c>
      <c r="U91" s="33">
        <v>65.739999999999995</v>
      </c>
      <c r="V91" s="33" t="s">
        <v>959</v>
      </c>
      <c r="X91" s="33" t="s">
        <v>993</v>
      </c>
      <c r="Y91" s="33" t="s">
        <v>736</v>
      </c>
    </row>
    <row r="92" spans="1:25" s="33" customFormat="1" x14ac:dyDescent="0.3">
      <c r="A92" s="33" t="s">
        <v>737</v>
      </c>
      <c r="B92" s="33">
        <v>17.41</v>
      </c>
      <c r="G92" s="33">
        <v>14.97</v>
      </c>
      <c r="H92" s="33">
        <v>16.78</v>
      </c>
      <c r="I92" s="33">
        <v>2.3199999999999998</v>
      </c>
      <c r="J92" s="33">
        <v>1.06</v>
      </c>
      <c r="K92" s="33">
        <v>1.71</v>
      </c>
      <c r="R92" s="33">
        <v>11.21</v>
      </c>
      <c r="S92" s="33">
        <v>0.33</v>
      </c>
      <c r="U92" s="33">
        <v>65.790000000000006</v>
      </c>
      <c r="V92" s="33" t="s">
        <v>959</v>
      </c>
      <c r="X92" s="33" t="s">
        <v>993</v>
      </c>
      <c r="Y92" s="33" t="s">
        <v>738</v>
      </c>
    </row>
    <row r="93" spans="1:25" s="33" customFormat="1" x14ac:dyDescent="0.3">
      <c r="A93" s="33" t="s">
        <v>739</v>
      </c>
      <c r="B93" s="33">
        <v>10.07</v>
      </c>
      <c r="G93" s="33">
        <v>13.7</v>
      </c>
      <c r="H93" s="33">
        <v>1.08</v>
      </c>
      <c r="I93" s="33">
        <v>17.12</v>
      </c>
      <c r="J93" s="33">
        <v>0.77</v>
      </c>
      <c r="K93" s="33">
        <v>2.25</v>
      </c>
      <c r="R93" s="33">
        <v>10.01</v>
      </c>
      <c r="S93" s="33">
        <v>0.16</v>
      </c>
      <c r="U93" s="33">
        <v>55.16</v>
      </c>
      <c r="V93" s="33" t="s">
        <v>956</v>
      </c>
      <c r="X93" s="33" t="s">
        <v>993</v>
      </c>
      <c r="Y93" s="33" t="s">
        <v>740</v>
      </c>
    </row>
    <row r="94" spans="1:25" s="33" customFormat="1" x14ac:dyDescent="0.3">
      <c r="A94" s="33" t="s">
        <v>741</v>
      </c>
      <c r="B94" s="33">
        <v>14.81</v>
      </c>
      <c r="G94" s="33">
        <v>19.489999999999998</v>
      </c>
      <c r="H94" s="33">
        <v>1.32</v>
      </c>
      <c r="I94" s="33">
        <v>22.25</v>
      </c>
      <c r="J94" s="33">
        <v>2.11</v>
      </c>
      <c r="K94" s="33">
        <v>3.58</v>
      </c>
      <c r="R94" s="33">
        <v>4.37</v>
      </c>
      <c r="S94" s="33">
        <v>0.39</v>
      </c>
      <c r="U94" s="33">
        <v>68.3</v>
      </c>
      <c r="V94" s="33" t="s">
        <v>956</v>
      </c>
      <c r="X94" s="33" t="s">
        <v>993</v>
      </c>
      <c r="Y94" s="33" t="s">
        <v>742</v>
      </c>
    </row>
    <row r="95" spans="1:25" s="33" customFormat="1" x14ac:dyDescent="0.3">
      <c r="A95" s="33" t="s">
        <v>743</v>
      </c>
      <c r="B95" s="33">
        <v>14.85</v>
      </c>
      <c r="G95" s="33">
        <v>22.58</v>
      </c>
      <c r="H95" s="33">
        <v>1.37</v>
      </c>
      <c r="I95" s="33">
        <v>22.66</v>
      </c>
      <c r="J95" s="33">
        <v>2.25</v>
      </c>
      <c r="K95" s="33">
        <v>2.75</v>
      </c>
      <c r="R95" s="33">
        <v>4.99</v>
      </c>
      <c r="S95" s="33">
        <v>0.4</v>
      </c>
      <c r="U95" s="33">
        <v>71.86</v>
      </c>
      <c r="V95" s="33" t="s">
        <v>956</v>
      </c>
      <c r="X95" s="33" t="s">
        <v>993</v>
      </c>
      <c r="Y95" s="33" t="s">
        <v>744</v>
      </c>
    </row>
    <row r="96" spans="1:25" s="33" customFormat="1" x14ac:dyDescent="0.3">
      <c r="A96" s="34" t="s">
        <v>178</v>
      </c>
      <c r="B96" s="35">
        <f>AVERAGE(B91:B95)</f>
        <v>13.422000000000001</v>
      </c>
      <c r="C96" s="35"/>
      <c r="D96" s="35"/>
      <c r="E96" s="35"/>
      <c r="F96" s="35"/>
      <c r="G96" s="35">
        <f>AVERAGE(G91:G95)</f>
        <v>17.393999999999998</v>
      </c>
      <c r="H96" s="35">
        <f>AVERAGE(H91:H95)</f>
        <v>7.944</v>
      </c>
      <c r="I96" s="35">
        <f>AVERAGE(I91:I95)</f>
        <v>13.491999999999999</v>
      </c>
      <c r="J96" s="35">
        <f>AVERAGE(J91:J95)</f>
        <v>1.476</v>
      </c>
      <c r="K96" s="35">
        <f>AVERAGE(K91:K95)</f>
        <v>2.4219999999999997</v>
      </c>
      <c r="L96" s="35"/>
      <c r="M96" s="35"/>
      <c r="N96" s="35"/>
      <c r="O96" s="35"/>
      <c r="P96" s="35"/>
      <c r="Q96" s="35"/>
      <c r="R96" s="35">
        <f>AVERAGE(R91:R95)</f>
        <v>8.8859999999999992</v>
      </c>
      <c r="S96" s="35">
        <f>AVERAGE(S91:S95)</f>
        <v>0.33399999999999996</v>
      </c>
      <c r="T96" s="35"/>
      <c r="U96" s="35">
        <f>AVERAGE(U91:U95)</f>
        <v>65.37</v>
      </c>
      <c r="V96" s="35"/>
      <c r="W96" s="35"/>
      <c r="Y96" s="35"/>
    </row>
    <row r="97" spans="1:25" s="33" customFormat="1" x14ac:dyDescent="0.3">
      <c r="A97" s="36" t="s">
        <v>179</v>
      </c>
      <c r="B97" s="37">
        <f>_xlfn.STDEV.S(B91:B95)</f>
        <v>3.2795609462243598</v>
      </c>
      <c r="C97" s="37"/>
      <c r="D97" s="37"/>
      <c r="E97" s="37"/>
      <c r="F97" s="37"/>
      <c r="G97" s="37">
        <f>_xlfn.STDEV.S(G91:G95)</f>
        <v>3.6112366302971588</v>
      </c>
      <c r="H97" s="37">
        <f>_xlfn.STDEV.S(H91:H95)</f>
        <v>9.1965662070144436</v>
      </c>
      <c r="I97" s="37">
        <f>_xlfn.STDEV.S(I91:I95)</f>
        <v>10.081129401014552</v>
      </c>
      <c r="J97" s="37">
        <f>_xlfn.STDEV.S(J91:J95)</f>
        <v>0.66225372781132763</v>
      </c>
      <c r="K97" s="37">
        <f>_xlfn.STDEV.S(K91:K95)</f>
        <v>0.76607440891861223</v>
      </c>
      <c r="L97" s="37"/>
      <c r="M97" s="37"/>
      <c r="N97" s="37"/>
      <c r="O97" s="37"/>
      <c r="P97" s="37"/>
      <c r="Q97" s="37"/>
      <c r="R97" s="37">
        <f>_xlfn.STDEV.S(R91:R95)</f>
        <v>4.0889705305859074</v>
      </c>
      <c r="S97" s="37">
        <f>_xlfn.STDEV.S(S91:S95)</f>
        <v>0.10114346246792234</v>
      </c>
      <c r="T97" s="37"/>
      <c r="U97" s="37">
        <f>_xlfn.STDEV.S(U91:U95)</f>
        <v>6.2302166896505309</v>
      </c>
      <c r="V97" s="37"/>
      <c r="W97" s="37"/>
      <c r="Y97" s="37"/>
    </row>
    <row r="98" spans="1:25" x14ac:dyDescent="0.3">
      <c r="A98" s="17"/>
      <c r="B98" s="17"/>
      <c r="C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S98" s="17"/>
      <c r="U98" s="17"/>
      <c r="V98" s="17"/>
    </row>
    <row r="99" spans="1:25" x14ac:dyDescent="0.3">
      <c r="A99" s="17" t="s">
        <v>643</v>
      </c>
      <c r="B99" s="17">
        <v>28.38</v>
      </c>
      <c r="C99" s="17">
        <v>31.3</v>
      </c>
      <c r="E99" s="17">
        <v>0.36</v>
      </c>
      <c r="F99" s="17">
        <v>0.32</v>
      </c>
      <c r="G99" s="17">
        <v>0.06</v>
      </c>
      <c r="H99" s="17">
        <v>0.16</v>
      </c>
      <c r="I99" s="17">
        <v>0.19</v>
      </c>
      <c r="J99" s="17">
        <v>0.05</v>
      </c>
      <c r="K99" s="17">
        <v>0.08</v>
      </c>
      <c r="L99" s="17">
        <v>1.45</v>
      </c>
      <c r="M99" s="17">
        <v>0.12</v>
      </c>
      <c r="N99" s="17">
        <v>1.47</v>
      </c>
      <c r="O99" s="17">
        <v>0</v>
      </c>
      <c r="P99" s="17">
        <v>4.41</v>
      </c>
      <c r="Q99" s="17">
        <v>0.03</v>
      </c>
      <c r="S99" s="17">
        <v>0.42</v>
      </c>
      <c r="U99" s="17">
        <v>68.78</v>
      </c>
      <c r="V99" s="17" t="s">
        <v>962</v>
      </c>
      <c r="W99" t="s">
        <v>644</v>
      </c>
      <c r="X99" t="s">
        <v>457</v>
      </c>
    </row>
    <row r="100" spans="1:25" x14ac:dyDescent="0.3">
      <c r="A100" s="17" t="s">
        <v>645</v>
      </c>
      <c r="B100" s="23">
        <v>28.59</v>
      </c>
      <c r="C100" s="23">
        <v>24.62</v>
      </c>
      <c r="E100" s="23">
        <v>0.42</v>
      </c>
      <c r="F100" s="23">
        <v>0.16</v>
      </c>
      <c r="G100" s="23">
        <v>0.06</v>
      </c>
      <c r="H100" s="23">
        <v>0.15</v>
      </c>
      <c r="I100" s="23">
        <v>0.18</v>
      </c>
      <c r="J100" s="23">
        <v>0.08</v>
      </c>
      <c r="K100" s="23">
        <v>0.05</v>
      </c>
      <c r="L100" s="23">
        <v>1.38</v>
      </c>
      <c r="M100" s="23">
        <v>0.11</v>
      </c>
      <c r="N100" s="23">
        <v>1.38</v>
      </c>
      <c r="O100" s="17">
        <v>0.01</v>
      </c>
      <c r="P100" s="17">
        <v>4.4000000000000004</v>
      </c>
      <c r="Q100" s="17">
        <v>7.0000000000000007E-2</v>
      </c>
      <c r="S100" s="17">
        <v>0.28999999999999998</v>
      </c>
      <c r="U100" s="17">
        <v>61.96</v>
      </c>
      <c r="V100" s="17" t="s">
        <v>962</v>
      </c>
      <c r="W100" t="s">
        <v>644</v>
      </c>
      <c r="X100" t="s">
        <v>457</v>
      </c>
    </row>
    <row r="101" spans="1:25" x14ac:dyDescent="0.3">
      <c r="A101" s="17" t="s">
        <v>646</v>
      </c>
      <c r="B101" s="5">
        <v>23.95</v>
      </c>
      <c r="C101" s="5">
        <v>47.77</v>
      </c>
      <c r="E101" s="5">
        <v>0.61</v>
      </c>
      <c r="F101" s="5">
        <v>0.15</v>
      </c>
      <c r="G101" s="5">
        <v>0.06</v>
      </c>
      <c r="H101" s="5">
        <v>0.32</v>
      </c>
      <c r="I101" s="5">
        <v>0.23</v>
      </c>
      <c r="J101" s="5">
        <v>0.04</v>
      </c>
      <c r="K101" s="5">
        <v>0.17</v>
      </c>
      <c r="L101" s="5">
        <v>1.78</v>
      </c>
      <c r="M101" s="5">
        <v>0.19</v>
      </c>
      <c r="N101" s="5">
        <v>1.92</v>
      </c>
      <c r="O101" s="17">
        <v>0.01</v>
      </c>
      <c r="P101" s="17">
        <v>0.28999999999999998</v>
      </c>
      <c r="Q101" s="17">
        <v>0.02</v>
      </c>
      <c r="S101" s="17">
        <v>0.39</v>
      </c>
      <c r="U101" s="17">
        <v>77.92</v>
      </c>
      <c r="V101" s="17" t="s">
        <v>962</v>
      </c>
      <c r="W101" t="s">
        <v>647</v>
      </c>
      <c r="X101" t="s">
        <v>457</v>
      </c>
    </row>
    <row r="102" spans="1:25" x14ac:dyDescent="0.3">
      <c r="A102" s="17" t="s">
        <v>648</v>
      </c>
      <c r="B102" s="17">
        <v>24.05</v>
      </c>
      <c r="C102" s="17">
        <v>45.89</v>
      </c>
      <c r="E102" s="17">
        <v>0.51</v>
      </c>
      <c r="F102" s="17">
        <v>0.3</v>
      </c>
      <c r="G102" s="17">
        <v>0.05</v>
      </c>
      <c r="H102" s="17">
        <v>0.22</v>
      </c>
      <c r="I102" s="17">
        <v>0.22</v>
      </c>
      <c r="J102" s="17">
        <v>0.08</v>
      </c>
      <c r="K102" s="17">
        <v>0.15</v>
      </c>
      <c r="L102" s="17">
        <v>1.81</v>
      </c>
      <c r="M102" s="17">
        <v>0.17</v>
      </c>
      <c r="N102" s="17">
        <v>3.89</v>
      </c>
      <c r="O102" s="17">
        <v>-0.06</v>
      </c>
      <c r="P102" s="17">
        <v>0.2</v>
      </c>
      <c r="Q102" s="17">
        <v>0.03</v>
      </c>
      <c r="S102" s="17">
        <v>0.44</v>
      </c>
      <c r="U102" s="17">
        <v>78.02</v>
      </c>
      <c r="V102" s="17" t="s">
        <v>962</v>
      </c>
      <c r="W102" t="s">
        <v>647</v>
      </c>
      <c r="X102" t="s">
        <v>457</v>
      </c>
    </row>
    <row r="103" spans="1:25" x14ac:dyDescent="0.3">
      <c r="A103" s="17" t="s">
        <v>649</v>
      </c>
      <c r="B103" s="17">
        <v>27.57</v>
      </c>
      <c r="C103" s="17">
        <v>29.88</v>
      </c>
      <c r="E103" s="17">
        <v>0.97</v>
      </c>
      <c r="F103" s="17">
        <v>0.49</v>
      </c>
      <c r="G103" s="17">
        <v>0.02</v>
      </c>
      <c r="H103" s="17">
        <v>0.08</v>
      </c>
      <c r="I103" s="17">
        <v>0.09</v>
      </c>
      <c r="J103" s="17">
        <v>0.06</v>
      </c>
      <c r="K103" s="17">
        <v>0.13</v>
      </c>
      <c r="L103" s="17">
        <v>1.43</v>
      </c>
      <c r="M103" s="17">
        <v>0.15</v>
      </c>
      <c r="N103" s="17">
        <v>7.86</v>
      </c>
      <c r="O103" s="17">
        <v>-0.03</v>
      </c>
      <c r="P103" s="17">
        <v>0.25</v>
      </c>
      <c r="Q103" s="17">
        <v>7.0000000000000007E-2</v>
      </c>
      <c r="S103" s="17">
        <v>0.55000000000000004</v>
      </c>
      <c r="U103" s="17">
        <v>69.61</v>
      </c>
      <c r="V103" s="17" t="s">
        <v>962</v>
      </c>
      <c r="W103" t="s">
        <v>647</v>
      </c>
      <c r="X103" t="s">
        <v>457</v>
      </c>
    </row>
    <row r="104" spans="1:25" x14ac:dyDescent="0.3">
      <c r="A104" s="2" t="s">
        <v>178</v>
      </c>
      <c r="B104" s="4">
        <f>AVERAGE(B99:B103)</f>
        <v>26.507999999999999</v>
      </c>
      <c r="C104" s="4">
        <f>AVERAGE(C99:C103)</f>
        <v>35.891999999999996</v>
      </c>
      <c r="D104" s="4"/>
      <c r="E104" s="4">
        <f t="shared" ref="E104:Q104" si="10">AVERAGE(E99:E103)</f>
        <v>0.57400000000000007</v>
      </c>
      <c r="F104" s="4">
        <f t="shared" si="10"/>
        <v>0.28399999999999997</v>
      </c>
      <c r="G104" s="4">
        <f t="shared" si="10"/>
        <v>4.9999999999999996E-2</v>
      </c>
      <c r="H104" s="4">
        <f t="shared" si="10"/>
        <v>0.186</v>
      </c>
      <c r="I104" s="4">
        <f t="shared" si="10"/>
        <v>0.182</v>
      </c>
      <c r="J104" s="4">
        <f t="shared" si="10"/>
        <v>6.2E-2</v>
      </c>
      <c r="K104" s="4">
        <f t="shared" si="10"/>
        <v>0.11600000000000002</v>
      </c>
      <c r="L104" s="4">
        <f t="shared" si="10"/>
        <v>1.5699999999999998</v>
      </c>
      <c r="M104" s="4">
        <f t="shared" si="10"/>
        <v>0.14799999999999999</v>
      </c>
      <c r="N104" s="4">
        <f t="shared" si="10"/>
        <v>3.3039999999999998</v>
      </c>
      <c r="O104" s="4">
        <f t="shared" si="10"/>
        <v>-1.3999999999999999E-2</v>
      </c>
      <c r="P104" s="4">
        <f t="shared" si="10"/>
        <v>1.9099999999999997</v>
      </c>
      <c r="Q104" s="4">
        <f t="shared" si="10"/>
        <v>4.4000000000000004E-2</v>
      </c>
      <c r="S104" s="4">
        <f>AVERAGE(S99:S103)</f>
        <v>0.41799999999999998</v>
      </c>
      <c r="T104" s="4"/>
      <c r="U104" s="4">
        <f t="shared" ref="U104" si="11">AVERAGE(U99:U103)</f>
        <v>71.25800000000001</v>
      </c>
    </row>
    <row r="105" spans="1:25" x14ac:dyDescent="0.3">
      <c r="A105" s="3" t="s">
        <v>179</v>
      </c>
      <c r="B105" s="5">
        <f>_xlfn.STDEV.S(B99:B103)</f>
        <v>2.321210890892941</v>
      </c>
      <c r="C105" s="5">
        <f>_xlfn.STDEV.S(C99:C103)</f>
        <v>10.31183155409361</v>
      </c>
      <c r="D105" s="5"/>
      <c r="E105" s="5">
        <f t="shared" ref="E105:Q105" si="12">_xlfn.STDEV.S(E99:E103)</f>
        <v>0.24068651811017569</v>
      </c>
      <c r="F105" s="5">
        <f t="shared" si="12"/>
        <v>0.13903237033151669</v>
      </c>
      <c r="G105" s="5">
        <f t="shared" si="12"/>
        <v>1.7320508075688797E-2</v>
      </c>
      <c r="H105" s="5">
        <f t="shared" si="12"/>
        <v>8.9888820216976986E-2</v>
      </c>
      <c r="I105" s="5">
        <f t="shared" si="12"/>
        <v>5.5407580708780366E-2</v>
      </c>
      <c r="J105" s="5">
        <f t="shared" si="12"/>
        <v>1.7888543819998316E-2</v>
      </c>
      <c r="K105" s="5">
        <f t="shared" si="12"/>
        <v>4.9799598391954893E-2</v>
      </c>
      <c r="L105" s="5">
        <f t="shared" si="12"/>
        <v>0.2072438177606277</v>
      </c>
      <c r="M105" s="5">
        <f t="shared" si="12"/>
        <v>3.3466401061363116E-2</v>
      </c>
      <c r="N105" s="5">
        <f t="shared" si="12"/>
        <v>2.7423220088093228</v>
      </c>
      <c r="O105" s="5">
        <f t="shared" si="12"/>
        <v>3.0495901363953814E-2</v>
      </c>
      <c r="P105" s="5">
        <f t="shared" si="12"/>
        <v>2.277838888069128</v>
      </c>
      <c r="Q105" s="5">
        <f t="shared" si="12"/>
        <v>2.4083189157584579E-2</v>
      </c>
      <c r="S105" s="5">
        <f>_xlfn.STDEV.S(S99:S103)</f>
        <v>9.3648278147545547E-2</v>
      </c>
      <c r="T105" s="5"/>
      <c r="U105" s="5">
        <f t="shared" ref="U105" si="13">_xlfn.STDEV.S(U99:U103)</f>
        <v>6.8083786616198125</v>
      </c>
    </row>
    <row r="107" spans="1:25" x14ac:dyDescent="0.3">
      <c r="A107" t="s">
        <v>689</v>
      </c>
      <c r="B107">
        <v>3.98</v>
      </c>
      <c r="E107">
        <v>1.35</v>
      </c>
      <c r="G107">
        <v>15.64</v>
      </c>
      <c r="H107">
        <v>28.75</v>
      </c>
      <c r="I107">
        <v>6.27</v>
      </c>
      <c r="J107">
        <v>1.76</v>
      </c>
      <c r="K107">
        <v>2.5299999999999998</v>
      </c>
      <c r="S107">
        <v>0.68</v>
      </c>
      <c r="U107">
        <v>60.97</v>
      </c>
      <c r="V107" s="1" t="s">
        <v>957</v>
      </c>
      <c r="X107" t="s">
        <v>457</v>
      </c>
      <c r="Y107" t="s">
        <v>690</v>
      </c>
    </row>
    <row r="108" spans="1:25" x14ac:dyDescent="0.3">
      <c r="A108" t="s">
        <v>691</v>
      </c>
      <c r="B108">
        <v>5.79</v>
      </c>
      <c r="E108">
        <v>0.32</v>
      </c>
      <c r="G108">
        <v>15.77</v>
      </c>
      <c r="H108">
        <v>26.79</v>
      </c>
      <c r="I108">
        <v>6.55</v>
      </c>
      <c r="J108">
        <v>2.09</v>
      </c>
      <c r="K108">
        <v>2.65</v>
      </c>
      <c r="S108">
        <v>5.92</v>
      </c>
      <c r="U108">
        <v>65.88</v>
      </c>
      <c r="V108" s="1" t="s">
        <v>957</v>
      </c>
      <c r="X108" t="s">
        <v>457</v>
      </c>
      <c r="Y108" t="s">
        <v>692</v>
      </c>
    </row>
    <row r="109" spans="1:25" x14ac:dyDescent="0.3">
      <c r="A109" t="s">
        <v>693</v>
      </c>
      <c r="B109">
        <v>14.53</v>
      </c>
      <c r="E109">
        <v>1.29</v>
      </c>
      <c r="G109">
        <v>11.53</v>
      </c>
      <c r="H109">
        <v>20.27</v>
      </c>
      <c r="I109">
        <v>5.3</v>
      </c>
      <c r="J109">
        <v>1.35</v>
      </c>
      <c r="K109">
        <v>1.82</v>
      </c>
      <c r="S109">
        <v>5.23</v>
      </c>
      <c r="U109">
        <v>61.34</v>
      </c>
      <c r="V109" s="1" t="s">
        <v>958</v>
      </c>
      <c r="X109" t="s">
        <v>457</v>
      </c>
      <c r="Y109" t="s">
        <v>694</v>
      </c>
    </row>
    <row r="110" spans="1:25" x14ac:dyDescent="0.3">
      <c r="A110" t="s">
        <v>695</v>
      </c>
      <c r="B110">
        <v>0.87</v>
      </c>
      <c r="E110">
        <v>2.35</v>
      </c>
      <c r="G110">
        <v>19.36</v>
      </c>
      <c r="H110">
        <v>28.42</v>
      </c>
      <c r="I110">
        <v>6.46</v>
      </c>
      <c r="J110">
        <v>1.88</v>
      </c>
      <c r="K110">
        <v>2.74</v>
      </c>
      <c r="S110">
        <v>4.8</v>
      </c>
      <c r="U110">
        <v>66.89</v>
      </c>
      <c r="V110" s="1" t="s">
        <v>957</v>
      </c>
      <c r="X110" t="s">
        <v>457</v>
      </c>
      <c r="Y110" t="s">
        <v>696</v>
      </c>
    </row>
    <row r="111" spans="1:25" x14ac:dyDescent="0.3">
      <c r="A111" t="s">
        <v>697</v>
      </c>
      <c r="B111">
        <v>11.94</v>
      </c>
      <c r="E111">
        <v>0.28000000000000003</v>
      </c>
      <c r="G111">
        <v>11.62</v>
      </c>
      <c r="H111">
        <v>19.88</v>
      </c>
      <c r="I111">
        <v>3.69</v>
      </c>
      <c r="J111">
        <v>1.49</v>
      </c>
      <c r="K111">
        <v>1.88</v>
      </c>
      <c r="S111">
        <v>5.97</v>
      </c>
      <c r="U111">
        <v>56.75</v>
      </c>
      <c r="V111" s="1" t="s">
        <v>958</v>
      </c>
      <c r="X111" t="s">
        <v>457</v>
      </c>
      <c r="Y111" t="s">
        <v>698</v>
      </c>
    </row>
    <row r="112" spans="1:25" x14ac:dyDescent="0.3">
      <c r="A112" t="s">
        <v>699</v>
      </c>
      <c r="B112">
        <v>1.68</v>
      </c>
      <c r="E112">
        <v>1.36</v>
      </c>
      <c r="G112">
        <v>13.68</v>
      </c>
      <c r="H112">
        <v>22.89</v>
      </c>
      <c r="I112">
        <v>5.04</v>
      </c>
      <c r="J112">
        <v>1.7</v>
      </c>
      <c r="K112">
        <v>2.1800000000000002</v>
      </c>
      <c r="S112">
        <v>5.18</v>
      </c>
      <c r="U112">
        <v>53.72</v>
      </c>
      <c r="V112" s="1" t="s">
        <v>957</v>
      </c>
      <c r="X112" t="s">
        <v>457</v>
      </c>
      <c r="Y112" t="s">
        <v>700</v>
      </c>
    </row>
    <row r="113" spans="1:25" x14ac:dyDescent="0.3">
      <c r="A113" s="2" t="s">
        <v>178</v>
      </c>
      <c r="B113" s="4">
        <f>AVERAGE(B107:B112)</f>
        <v>6.4649999999999999</v>
      </c>
      <c r="E113" s="4">
        <f>AVERAGE(E107:E112)</f>
        <v>1.1583333333333334</v>
      </c>
      <c r="G113" s="4">
        <f>AVERAGE(G107:G112)</f>
        <v>14.6</v>
      </c>
      <c r="H113" s="4">
        <f>AVERAGE(H107:H112)</f>
        <v>24.5</v>
      </c>
      <c r="I113" s="4">
        <f>AVERAGE(I107:I112)</f>
        <v>5.5516666666666667</v>
      </c>
      <c r="J113" s="4">
        <f>AVERAGE(J107:J112)</f>
        <v>1.7116666666666662</v>
      </c>
      <c r="K113" s="4">
        <f>AVERAGE(K107:K112)</f>
        <v>2.3000000000000003</v>
      </c>
      <c r="R113" s="4"/>
      <c r="S113" s="4">
        <f>AVERAGE(S107:S112)</f>
        <v>4.63</v>
      </c>
      <c r="U113" s="4">
        <f>AVERAGE(U107:U112)</f>
        <v>60.92499999999999</v>
      </c>
      <c r="V113" s="7"/>
      <c r="W113" s="4"/>
      <c r="Y113" s="4"/>
    </row>
    <row r="114" spans="1:25" x14ac:dyDescent="0.3">
      <c r="A114" s="3" t="s">
        <v>179</v>
      </c>
      <c r="B114" s="5">
        <f>_xlfn.STDEV.S(B107:B112)</f>
        <v>5.5830269567681654</v>
      </c>
      <c r="E114" s="5">
        <f>_xlfn.STDEV.S(E107:E112)</f>
        <v>0.77318604919299128</v>
      </c>
      <c r="G114" s="5">
        <f>_xlfn.STDEV.S(G107:G112)</f>
        <v>2.9752243612877423</v>
      </c>
      <c r="H114" s="5">
        <f>_xlfn.STDEV.S(H107:H112)</f>
        <v>4.012540342476318</v>
      </c>
      <c r="I114" s="5">
        <f>_xlfn.STDEV.S(I107:I112)</f>
        <v>1.1071299231195291</v>
      </c>
      <c r="J114" s="5">
        <f>_xlfn.STDEV.S(J107:J112)</f>
        <v>0.26603884428156083</v>
      </c>
      <c r="K114" s="5">
        <f>_xlfn.STDEV.S(K107:K112)</f>
        <v>0.39754245056345744</v>
      </c>
      <c r="R114" s="5"/>
      <c r="S114" s="5">
        <f>_xlfn.STDEV.S(S107:S112)</f>
        <v>1.9876418188396034</v>
      </c>
      <c r="U114" s="5">
        <f>_xlfn.STDEV.S(U107:U112)</f>
        <v>5.0921537682988323</v>
      </c>
      <c r="V114" s="8"/>
      <c r="W114" s="5"/>
      <c r="Y114" s="5"/>
    </row>
    <row r="115" spans="1:25" x14ac:dyDescent="0.3">
      <c r="V115" s="1"/>
    </row>
    <row r="116" spans="1:25" x14ac:dyDescent="0.3">
      <c r="A116" t="s">
        <v>725</v>
      </c>
      <c r="B116">
        <v>5.38</v>
      </c>
      <c r="G116">
        <v>15.65</v>
      </c>
      <c r="H116">
        <v>22.74</v>
      </c>
      <c r="I116">
        <v>4.82</v>
      </c>
      <c r="J116">
        <v>1.45</v>
      </c>
      <c r="K116">
        <v>2.17</v>
      </c>
      <c r="R116">
        <v>11.85</v>
      </c>
      <c r="S116">
        <v>1.39</v>
      </c>
      <c r="U116">
        <v>65.45</v>
      </c>
      <c r="V116" s="1" t="s">
        <v>959</v>
      </c>
      <c r="Y116" t="s">
        <v>726</v>
      </c>
    </row>
    <row r="117" spans="1:25" x14ac:dyDescent="0.3">
      <c r="A117" t="s">
        <v>727</v>
      </c>
      <c r="B117">
        <v>5.03</v>
      </c>
      <c r="G117">
        <v>18.34</v>
      </c>
      <c r="H117">
        <v>28.83</v>
      </c>
      <c r="I117">
        <v>5.9</v>
      </c>
      <c r="J117">
        <v>1.82</v>
      </c>
      <c r="K117">
        <v>2.75</v>
      </c>
      <c r="R117">
        <v>16.16</v>
      </c>
      <c r="S117">
        <v>0.46</v>
      </c>
      <c r="U117">
        <v>79.28</v>
      </c>
      <c r="V117" s="1" t="s">
        <v>959</v>
      </c>
      <c r="Y117" t="s">
        <v>728</v>
      </c>
    </row>
    <row r="118" spans="1:25" x14ac:dyDescent="0.3">
      <c r="A118" t="s">
        <v>729</v>
      </c>
      <c r="B118">
        <v>1.49</v>
      </c>
      <c r="G118">
        <v>19.21</v>
      </c>
      <c r="H118">
        <v>29.1</v>
      </c>
      <c r="I118">
        <v>5.69</v>
      </c>
      <c r="J118">
        <v>2.17</v>
      </c>
      <c r="K118">
        <v>2.4700000000000002</v>
      </c>
      <c r="R118">
        <v>11.29</v>
      </c>
      <c r="S118">
        <v>2.3199999999999998</v>
      </c>
      <c r="U118">
        <v>73.75</v>
      </c>
      <c r="V118" s="1" t="s">
        <v>959</v>
      </c>
      <c r="Y118" t="s">
        <v>730</v>
      </c>
    </row>
    <row r="119" spans="1:25" x14ac:dyDescent="0.3">
      <c r="A119" t="s">
        <v>731</v>
      </c>
      <c r="B119">
        <v>2.52</v>
      </c>
      <c r="G119">
        <v>20.100000000000001</v>
      </c>
      <c r="H119">
        <v>30.72</v>
      </c>
      <c r="I119">
        <v>6.45</v>
      </c>
      <c r="J119">
        <v>1.96</v>
      </c>
      <c r="K119">
        <v>2.84</v>
      </c>
      <c r="R119">
        <v>16.12</v>
      </c>
      <c r="S119">
        <v>0.75</v>
      </c>
      <c r="U119">
        <v>81.47</v>
      </c>
      <c r="V119" s="1" t="s">
        <v>959</v>
      </c>
      <c r="Y119" t="s">
        <v>732</v>
      </c>
    </row>
    <row r="120" spans="1:25" x14ac:dyDescent="0.3">
      <c r="A120" t="s">
        <v>733</v>
      </c>
      <c r="B120">
        <v>10.47</v>
      </c>
      <c r="G120">
        <v>13.88</v>
      </c>
      <c r="H120">
        <v>24.44</v>
      </c>
      <c r="I120">
        <v>4.78</v>
      </c>
      <c r="J120">
        <v>1.54</v>
      </c>
      <c r="K120">
        <v>2.17</v>
      </c>
      <c r="R120">
        <v>10.36</v>
      </c>
      <c r="S120">
        <v>0.72</v>
      </c>
      <c r="U120">
        <v>68.36</v>
      </c>
      <c r="V120" s="1" t="s">
        <v>959</v>
      </c>
      <c r="Y120" t="s">
        <v>734</v>
      </c>
    </row>
    <row r="121" spans="1:25" x14ac:dyDescent="0.3">
      <c r="A121" s="2" t="s">
        <v>178</v>
      </c>
      <c r="B121" s="4">
        <f>AVERAGE(B116:B120)</f>
        <v>4.9779999999999998</v>
      </c>
      <c r="G121" s="4">
        <f>AVERAGE(G116:G120)</f>
        <v>17.436</v>
      </c>
      <c r="H121" s="4">
        <f>AVERAGE(H116:H120)</f>
        <v>27.165999999999997</v>
      </c>
      <c r="I121" s="4">
        <f>AVERAGE(I116:I120)</f>
        <v>5.5280000000000005</v>
      </c>
      <c r="J121" s="4">
        <f>AVERAGE(J116:J120)</f>
        <v>1.7879999999999998</v>
      </c>
      <c r="K121" s="4">
        <f>AVERAGE(K116:K120)</f>
        <v>2.48</v>
      </c>
      <c r="L121" s="4"/>
      <c r="R121" s="4">
        <f>AVERAGE(R116:R120)</f>
        <v>13.156000000000001</v>
      </c>
      <c r="S121" s="4">
        <f>AVERAGE(S116:S120)</f>
        <v>1.1279999999999999</v>
      </c>
      <c r="U121" s="4">
        <f>AVERAGE(U116:U120)</f>
        <v>73.662000000000006</v>
      </c>
      <c r="V121" s="4"/>
      <c r="W121" s="4"/>
      <c r="Y121" s="4"/>
    </row>
    <row r="122" spans="1:25" x14ac:dyDescent="0.3">
      <c r="A122" s="3" t="s">
        <v>179</v>
      </c>
      <c r="B122" s="5">
        <f>_xlfn.STDEV.S(B116:B120)</f>
        <v>3.4833274322119081</v>
      </c>
      <c r="G122" s="5">
        <f>_xlfn.STDEV.S(G116:G120)</f>
        <v>2.5930734659858694</v>
      </c>
      <c r="H122" s="5">
        <f>_xlfn.STDEV.S(H116:H120)</f>
        <v>3.3970840437057475</v>
      </c>
      <c r="I122" s="5">
        <f>_xlfn.STDEV.S(I116:I120)</f>
        <v>0.72032631494343768</v>
      </c>
      <c r="J122" s="5">
        <f>_xlfn.STDEV.S(J116:J120)</f>
        <v>0.29676590100616362</v>
      </c>
      <c r="K122" s="5">
        <f>_xlfn.STDEV.S(K116:K120)</f>
        <v>0.31416556144810021</v>
      </c>
      <c r="L122" s="5"/>
      <c r="R122" s="5">
        <f>_xlfn.STDEV.S(R116:R120)</f>
        <v>2.7755413886303395</v>
      </c>
      <c r="S122" s="5">
        <f>_xlfn.STDEV.S(S116:S120)</f>
        <v>0.74917955124255753</v>
      </c>
      <c r="U122" s="5">
        <f>_xlfn.STDEV.S(U116:U120)</f>
        <v>6.8571619493781819</v>
      </c>
      <c r="V122" s="5"/>
      <c r="W122" s="5"/>
      <c r="Y12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3.33203125" bestFit="1" customWidth="1"/>
    <col min="2" max="2" width="24.33203125" bestFit="1" customWidth="1"/>
    <col min="3" max="3" width="7.5546875" bestFit="1" customWidth="1"/>
    <col min="4" max="4" width="5.6640625" style="18" bestFit="1" customWidth="1"/>
  </cols>
  <sheetData>
    <row r="1" spans="1:19" x14ac:dyDescent="0.3">
      <c r="A1" s="2" t="s">
        <v>16</v>
      </c>
      <c r="B1" s="2" t="s">
        <v>441</v>
      </c>
      <c r="C1" s="2" t="s">
        <v>180</v>
      </c>
      <c r="D1" s="19" t="s">
        <v>181</v>
      </c>
      <c r="E1" s="2" t="s">
        <v>0</v>
      </c>
      <c r="F1" s="2" t="s">
        <v>1</v>
      </c>
      <c r="G1" s="2" t="s">
        <v>2</v>
      </c>
      <c r="H1" s="2" t="s">
        <v>6</v>
      </c>
      <c r="I1" s="2" t="s">
        <v>5</v>
      </c>
      <c r="J1" s="2" t="s">
        <v>3</v>
      </c>
      <c r="K1" s="2" t="s">
        <v>4</v>
      </c>
      <c r="L1" s="2" t="s">
        <v>10</v>
      </c>
      <c r="M1" s="2" t="s">
        <v>11</v>
      </c>
      <c r="N1" s="2" t="s">
        <v>563</v>
      </c>
      <c r="O1" s="2" t="s">
        <v>581</v>
      </c>
      <c r="P1" s="2" t="s">
        <v>582</v>
      </c>
      <c r="R1" s="2" t="s">
        <v>1423</v>
      </c>
    </row>
    <row r="2" spans="1:19" x14ac:dyDescent="0.3">
      <c r="A2" s="12" t="s">
        <v>576</v>
      </c>
      <c r="B2" s="12" t="s">
        <v>445</v>
      </c>
      <c r="C2" s="18">
        <v>19</v>
      </c>
      <c r="D2" s="18">
        <v>24</v>
      </c>
      <c r="E2" s="40">
        <v>57.62</v>
      </c>
      <c r="F2" s="40">
        <v>0.26</v>
      </c>
      <c r="G2" s="40">
        <v>18</v>
      </c>
      <c r="H2" s="40">
        <v>4.5999999999999996</v>
      </c>
      <c r="I2" s="40">
        <v>0.37</v>
      </c>
      <c r="J2" s="40">
        <v>0.36</v>
      </c>
      <c r="K2" s="40">
        <v>1.84</v>
      </c>
      <c r="L2" s="40">
        <v>8.4</v>
      </c>
      <c r="M2" s="40">
        <v>4.92</v>
      </c>
      <c r="N2" s="40">
        <v>0.09</v>
      </c>
      <c r="O2" s="15">
        <f>SUM(E2:N2)</f>
        <v>96.460000000000008</v>
      </c>
      <c r="P2" s="40">
        <v>2.9</v>
      </c>
      <c r="R2" s="15">
        <f>L2+M2</f>
        <v>13.32</v>
      </c>
    </row>
    <row r="3" spans="1:19" x14ac:dyDescent="0.3">
      <c r="A3" s="12" t="s">
        <v>568</v>
      </c>
      <c r="B3" s="12" t="s">
        <v>1019</v>
      </c>
      <c r="C3" s="18">
        <v>19</v>
      </c>
      <c r="D3" s="18">
        <v>41</v>
      </c>
      <c r="E3" s="41">
        <v>57.34</v>
      </c>
      <c r="F3" s="41">
        <v>0.18</v>
      </c>
      <c r="G3" s="41">
        <v>18.260000000000002</v>
      </c>
      <c r="H3" s="41">
        <v>5.82</v>
      </c>
      <c r="I3" s="41">
        <v>0.28000000000000003</v>
      </c>
      <c r="J3" s="41">
        <v>0.32</v>
      </c>
      <c r="K3" s="41">
        <v>1.17</v>
      </c>
      <c r="L3" s="41">
        <v>8.11</v>
      </c>
      <c r="M3" s="41">
        <v>5.17</v>
      </c>
      <c r="N3" s="41">
        <v>0.1</v>
      </c>
      <c r="O3" s="15">
        <f t="shared" ref="O3:O27" si="0">SUM(E3:N3)</f>
        <v>96.749999999999986</v>
      </c>
      <c r="P3" s="41">
        <v>2.19</v>
      </c>
      <c r="R3" s="15">
        <f t="shared" ref="R3:R27" si="1">L3+M3</f>
        <v>13.28</v>
      </c>
    </row>
    <row r="4" spans="1:19" x14ac:dyDescent="0.3">
      <c r="A4" s="12" t="s">
        <v>1029</v>
      </c>
      <c r="B4" s="12" t="s">
        <v>1030</v>
      </c>
      <c r="C4" s="18">
        <v>19</v>
      </c>
      <c r="D4" s="18">
        <v>24</v>
      </c>
      <c r="E4" s="13">
        <v>53.69</v>
      </c>
      <c r="F4" s="13">
        <v>0.15</v>
      </c>
      <c r="G4" s="13">
        <v>11.37</v>
      </c>
      <c r="H4" s="13">
        <v>15.52</v>
      </c>
      <c r="I4" s="13">
        <v>0.5</v>
      </c>
      <c r="J4" s="13">
        <v>0.11</v>
      </c>
      <c r="K4" s="13">
        <v>0.65</v>
      </c>
      <c r="L4" s="13">
        <v>10</v>
      </c>
      <c r="M4" s="13">
        <v>3.18</v>
      </c>
      <c r="N4" s="13">
        <v>0.06</v>
      </c>
      <c r="O4" s="15">
        <f t="shared" si="0"/>
        <v>95.23</v>
      </c>
      <c r="P4" s="13">
        <v>1.93</v>
      </c>
      <c r="R4" s="15">
        <f t="shared" si="1"/>
        <v>13.18</v>
      </c>
    </row>
    <row r="5" spans="1:19" x14ac:dyDescent="0.3">
      <c r="A5" s="12" t="s">
        <v>562</v>
      </c>
      <c r="B5" s="12" t="s">
        <v>1007</v>
      </c>
      <c r="C5" s="18">
        <v>19</v>
      </c>
      <c r="D5" s="12">
        <v>41</v>
      </c>
      <c r="E5" s="42">
        <v>63.66</v>
      </c>
      <c r="F5" s="42">
        <v>0.53</v>
      </c>
      <c r="G5" s="42">
        <v>17.86</v>
      </c>
      <c r="H5" s="42">
        <v>3.21</v>
      </c>
      <c r="I5" s="42">
        <v>0.16</v>
      </c>
      <c r="J5" s="42">
        <v>0.44</v>
      </c>
      <c r="K5" s="42">
        <v>1.3</v>
      </c>
      <c r="L5" s="42">
        <v>6.8</v>
      </c>
      <c r="M5" s="42">
        <v>5.25</v>
      </c>
      <c r="N5" s="42">
        <v>0.22</v>
      </c>
      <c r="O5" s="15">
        <f t="shared" si="0"/>
        <v>99.429999999999978</v>
      </c>
      <c r="P5" s="40">
        <v>0.34</v>
      </c>
      <c r="R5" s="15">
        <f t="shared" si="1"/>
        <v>12.05</v>
      </c>
    </row>
    <row r="6" spans="1:19" x14ac:dyDescent="0.3">
      <c r="A6" s="12" t="s">
        <v>573</v>
      </c>
      <c r="B6" s="12" t="s">
        <v>1014</v>
      </c>
      <c r="C6" s="18">
        <v>19</v>
      </c>
      <c r="D6" s="18">
        <v>24</v>
      </c>
      <c r="E6" s="23">
        <v>59.3</v>
      </c>
      <c r="F6" s="23">
        <v>0.22</v>
      </c>
      <c r="G6" s="23">
        <v>18.96</v>
      </c>
      <c r="H6" s="23">
        <v>3.26</v>
      </c>
      <c r="I6" s="23">
        <v>0.28999999999999998</v>
      </c>
      <c r="J6" s="23">
        <v>0.17</v>
      </c>
      <c r="K6" s="23">
        <v>0.73</v>
      </c>
      <c r="L6" s="23">
        <v>8.74</v>
      </c>
      <c r="M6" s="23">
        <v>5.09</v>
      </c>
      <c r="N6" s="23">
        <v>0.01</v>
      </c>
      <c r="O6" s="15">
        <f t="shared" si="0"/>
        <v>96.77000000000001</v>
      </c>
      <c r="P6" s="41">
        <v>2.4700000000000002</v>
      </c>
      <c r="R6" s="15">
        <f t="shared" si="1"/>
        <v>13.83</v>
      </c>
    </row>
    <row r="7" spans="1:19" x14ac:dyDescent="0.3">
      <c r="A7" s="12" t="s">
        <v>574</v>
      </c>
      <c r="B7" s="12" t="s">
        <v>458</v>
      </c>
      <c r="C7" s="18">
        <v>19</v>
      </c>
      <c r="D7" s="18">
        <v>41</v>
      </c>
      <c r="E7" s="23">
        <v>56.99</v>
      </c>
      <c r="F7" s="23">
        <v>1.2</v>
      </c>
      <c r="G7" s="23">
        <v>17.760000000000002</v>
      </c>
      <c r="H7" s="23">
        <v>5.67</v>
      </c>
      <c r="I7" s="23">
        <v>0.17</v>
      </c>
      <c r="J7" s="23">
        <v>1.73</v>
      </c>
      <c r="K7" s="23">
        <v>4.33</v>
      </c>
      <c r="L7" s="23">
        <v>5.65</v>
      </c>
      <c r="M7" s="23">
        <v>4.41</v>
      </c>
      <c r="N7" s="23">
        <v>0.39</v>
      </c>
      <c r="O7" s="15">
        <f t="shared" si="0"/>
        <v>98.300000000000011</v>
      </c>
      <c r="P7" s="41">
        <v>0.62</v>
      </c>
      <c r="R7" s="15">
        <f t="shared" si="1"/>
        <v>10.06</v>
      </c>
    </row>
    <row r="8" spans="1:19" x14ac:dyDescent="0.3">
      <c r="A8" s="12" t="s">
        <v>569</v>
      </c>
      <c r="B8" s="12" t="s">
        <v>1024</v>
      </c>
      <c r="C8" s="18">
        <v>19</v>
      </c>
      <c r="D8" s="18">
        <v>24</v>
      </c>
      <c r="E8" s="23">
        <v>65.83</v>
      </c>
      <c r="F8" s="23">
        <v>0.16</v>
      </c>
      <c r="G8" s="23">
        <v>10.5</v>
      </c>
      <c r="H8" s="23">
        <v>1.39</v>
      </c>
      <c r="I8" s="23">
        <v>0.14000000000000001</v>
      </c>
      <c r="J8" s="23">
        <v>0.34</v>
      </c>
      <c r="K8" s="23">
        <v>6.57</v>
      </c>
      <c r="L8" s="23">
        <v>1.1399999999999999</v>
      </c>
      <c r="M8" s="23">
        <v>5.89</v>
      </c>
      <c r="N8" s="23">
        <v>0.05</v>
      </c>
      <c r="O8" s="15">
        <f t="shared" si="0"/>
        <v>92.01</v>
      </c>
      <c r="P8" s="41">
        <v>6.49</v>
      </c>
      <c r="R8" s="15">
        <f t="shared" si="1"/>
        <v>7.0299999999999994</v>
      </c>
    </row>
    <row r="9" spans="1:19" x14ac:dyDescent="0.3">
      <c r="A9" s="12" t="s">
        <v>570</v>
      </c>
      <c r="B9" s="12" t="s">
        <v>1024</v>
      </c>
      <c r="C9" s="18">
        <v>19</v>
      </c>
      <c r="D9" s="18">
        <v>24</v>
      </c>
      <c r="E9" s="23">
        <v>65.930000000000007</v>
      </c>
      <c r="F9" s="23">
        <v>0.16</v>
      </c>
      <c r="G9" s="23">
        <v>11.95</v>
      </c>
      <c r="H9" s="23">
        <v>5.24</v>
      </c>
      <c r="I9" s="23">
        <v>0.39</v>
      </c>
      <c r="J9" s="23">
        <v>0.15</v>
      </c>
      <c r="K9" s="23">
        <v>2.79</v>
      </c>
      <c r="L9" s="23">
        <v>1.1599999999999999</v>
      </c>
      <c r="M9" s="23">
        <v>6.18</v>
      </c>
      <c r="N9" s="23">
        <v>0.04</v>
      </c>
      <c r="O9" s="15">
        <f t="shared" si="0"/>
        <v>93.990000000000023</v>
      </c>
      <c r="P9" s="41">
        <v>4.2699999999999996</v>
      </c>
      <c r="R9" s="15">
        <f t="shared" si="1"/>
        <v>7.34</v>
      </c>
    </row>
    <row r="10" spans="1:19" x14ac:dyDescent="0.3">
      <c r="A10" s="12" t="s">
        <v>884</v>
      </c>
      <c r="B10" s="12" t="s">
        <v>1009</v>
      </c>
      <c r="C10" s="18">
        <v>19</v>
      </c>
      <c r="D10" s="12">
        <v>41</v>
      </c>
      <c r="E10" s="30">
        <v>56.34</v>
      </c>
      <c r="F10" s="30">
        <v>0.24</v>
      </c>
      <c r="G10" s="30">
        <v>17.78</v>
      </c>
      <c r="H10" s="30">
        <v>2.8838918634578889</v>
      </c>
      <c r="I10" s="30">
        <v>0.21</v>
      </c>
      <c r="J10" s="30">
        <v>0.42</v>
      </c>
      <c r="K10" s="30">
        <v>2.6</v>
      </c>
      <c r="L10" s="30">
        <v>6.85</v>
      </c>
      <c r="M10" s="30">
        <v>5.56</v>
      </c>
      <c r="N10" s="30">
        <v>0.11</v>
      </c>
      <c r="O10" s="15">
        <f>SUM(E10:N10)</f>
        <v>92.99389186345789</v>
      </c>
      <c r="P10" s="30">
        <v>3.29</v>
      </c>
      <c r="Q10" t="s">
        <v>885</v>
      </c>
      <c r="R10" s="15">
        <f>L10+M10</f>
        <v>12.41</v>
      </c>
    </row>
    <row r="11" spans="1:19" x14ac:dyDescent="0.3">
      <c r="A11" t="s">
        <v>1424</v>
      </c>
      <c r="B11" t="s">
        <v>1032</v>
      </c>
      <c r="C11" s="18">
        <v>19</v>
      </c>
      <c r="D11" s="18">
        <v>24</v>
      </c>
      <c r="E11" s="29">
        <v>64.28</v>
      </c>
      <c r="F11" s="29">
        <v>0.56999999999999995</v>
      </c>
      <c r="G11" s="29">
        <v>19.16</v>
      </c>
      <c r="H11" s="29">
        <v>1.94</v>
      </c>
      <c r="I11" s="29">
        <v>0.01</v>
      </c>
      <c r="J11" s="29">
        <v>0.13</v>
      </c>
      <c r="K11" s="29">
        <v>0.74</v>
      </c>
      <c r="L11" s="29">
        <v>6.25</v>
      </c>
      <c r="M11" s="29">
        <v>5.79</v>
      </c>
      <c r="N11" s="29">
        <v>0.45</v>
      </c>
      <c r="O11" s="15">
        <f>SUM(E11:N11)</f>
        <v>99.32</v>
      </c>
      <c r="P11" s="55">
        <v>0.82</v>
      </c>
      <c r="Q11" s="29"/>
      <c r="R11" s="15">
        <f>L11+M11</f>
        <v>12.04</v>
      </c>
      <c r="S11" s="27"/>
    </row>
    <row r="12" spans="1:19" x14ac:dyDescent="0.3">
      <c r="A12" s="12" t="s">
        <v>1031</v>
      </c>
      <c r="B12" s="12" t="s">
        <v>1032</v>
      </c>
      <c r="C12" s="18">
        <v>19</v>
      </c>
      <c r="D12" s="18">
        <v>24</v>
      </c>
      <c r="E12" s="55">
        <v>63.69</v>
      </c>
      <c r="F12" s="55">
        <v>0.47</v>
      </c>
      <c r="G12" s="55">
        <v>17.93</v>
      </c>
      <c r="H12" s="55">
        <v>2.65</v>
      </c>
      <c r="I12" s="55">
        <v>0.2</v>
      </c>
      <c r="J12" s="55">
        <v>0.24</v>
      </c>
      <c r="K12" s="55">
        <v>0.99</v>
      </c>
      <c r="L12" s="55">
        <v>6.61</v>
      </c>
      <c r="M12" s="55">
        <v>6.34</v>
      </c>
      <c r="N12" s="55">
        <v>0.05</v>
      </c>
      <c r="O12" s="15">
        <f>SUM(E12:N12)</f>
        <v>99.17</v>
      </c>
      <c r="P12" s="55">
        <v>0.87</v>
      </c>
      <c r="R12" s="15">
        <f>L12+M12</f>
        <v>12.95</v>
      </c>
    </row>
    <row r="13" spans="1:19" x14ac:dyDescent="0.3">
      <c r="A13" s="12" t="s">
        <v>575</v>
      </c>
      <c r="B13" s="12" t="s">
        <v>460</v>
      </c>
      <c r="C13" s="18">
        <v>19</v>
      </c>
      <c r="D13" s="18">
        <v>41</v>
      </c>
      <c r="E13" s="43">
        <v>58.3</v>
      </c>
      <c r="F13" s="43">
        <v>0.39</v>
      </c>
      <c r="G13" s="43">
        <v>19.600000000000001</v>
      </c>
      <c r="H13" s="43">
        <v>3.99</v>
      </c>
      <c r="I13" s="43">
        <v>0.12</v>
      </c>
      <c r="J13" s="43">
        <v>0.27</v>
      </c>
      <c r="K13" s="43">
        <v>1.76</v>
      </c>
      <c r="L13" s="43">
        <v>6.13</v>
      </c>
      <c r="M13" s="43">
        <v>6.4</v>
      </c>
      <c r="N13" s="43">
        <v>0.1</v>
      </c>
      <c r="O13" s="15">
        <f t="shared" si="0"/>
        <v>97.059999999999988</v>
      </c>
      <c r="P13" s="43">
        <v>2.78</v>
      </c>
      <c r="R13" s="15">
        <f t="shared" si="1"/>
        <v>12.530000000000001</v>
      </c>
    </row>
    <row r="14" spans="1:19" x14ac:dyDescent="0.3">
      <c r="A14" s="12" t="s">
        <v>578</v>
      </c>
      <c r="B14" s="12" t="s">
        <v>1012</v>
      </c>
      <c r="C14" s="18">
        <v>19</v>
      </c>
      <c r="D14" s="18">
        <v>41</v>
      </c>
      <c r="E14" s="43">
        <v>57.9</v>
      </c>
      <c r="F14" s="43">
        <v>0.4</v>
      </c>
      <c r="G14" s="43">
        <v>18.2</v>
      </c>
      <c r="H14" s="43">
        <v>4.32</v>
      </c>
      <c r="I14" s="43">
        <v>0.25</v>
      </c>
      <c r="J14" s="43">
        <v>0.45</v>
      </c>
      <c r="K14" s="43">
        <v>1.8</v>
      </c>
      <c r="L14" s="43">
        <v>6.82</v>
      </c>
      <c r="M14" s="43">
        <v>5.66</v>
      </c>
      <c r="N14" s="43">
        <v>0.13</v>
      </c>
      <c r="O14" s="15">
        <f t="shared" si="0"/>
        <v>95.929999999999978</v>
      </c>
      <c r="P14" s="43">
        <v>2.92</v>
      </c>
      <c r="R14" s="15">
        <f t="shared" si="1"/>
        <v>12.48</v>
      </c>
    </row>
    <row r="15" spans="1:19" x14ac:dyDescent="0.3">
      <c r="A15" s="12" t="s">
        <v>579</v>
      </c>
      <c r="B15" s="12" t="s">
        <v>1027</v>
      </c>
      <c r="C15" s="18">
        <v>19</v>
      </c>
      <c r="D15" s="18">
        <v>24</v>
      </c>
      <c r="E15" s="43">
        <v>69.5</v>
      </c>
      <c r="F15" s="43">
        <v>0.64</v>
      </c>
      <c r="G15" s="43">
        <v>12.4</v>
      </c>
      <c r="H15" s="43">
        <v>0.75</v>
      </c>
      <c r="I15" s="43" t="s">
        <v>580</v>
      </c>
      <c r="J15" s="43">
        <v>1.8</v>
      </c>
      <c r="K15" s="43">
        <v>3.83</v>
      </c>
      <c r="L15" s="43">
        <v>0.03</v>
      </c>
      <c r="M15" s="43">
        <v>0.21</v>
      </c>
      <c r="N15" s="43">
        <v>0.23</v>
      </c>
      <c r="O15" s="15">
        <f t="shared" si="0"/>
        <v>89.39</v>
      </c>
      <c r="P15" s="43">
        <v>9.56</v>
      </c>
      <c r="R15" s="15">
        <f t="shared" si="1"/>
        <v>0.24</v>
      </c>
    </row>
    <row r="16" spans="1:19" x14ac:dyDescent="0.3">
      <c r="A16" s="12" t="s">
        <v>577</v>
      </c>
      <c r="B16" s="12" t="s">
        <v>454</v>
      </c>
      <c r="C16" s="18">
        <v>19</v>
      </c>
      <c r="D16" s="18">
        <v>24</v>
      </c>
      <c r="E16" s="41">
        <v>58.8</v>
      </c>
      <c r="F16" s="41">
        <v>0.05</v>
      </c>
      <c r="G16" s="41">
        <v>18.16</v>
      </c>
      <c r="H16" s="41">
        <v>4.7</v>
      </c>
      <c r="I16" s="41">
        <v>0.31</v>
      </c>
      <c r="J16" s="41">
        <v>0.11</v>
      </c>
      <c r="K16" s="41">
        <v>0.57999999999999996</v>
      </c>
      <c r="L16" s="41">
        <v>8.92</v>
      </c>
      <c r="M16" s="41">
        <v>4.8099999999999996</v>
      </c>
      <c r="N16" s="41">
        <v>0.02</v>
      </c>
      <c r="O16" s="15">
        <f t="shared" si="0"/>
        <v>96.46</v>
      </c>
      <c r="P16" s="41">
        <v>2.37</v>
      </c>
      <c r="R16" s="15">
        <f t="shared" si="1"/>
        <v>13.73</v>
      </c>
    </row>
    <row r="17" spans="1:19" x14ac:dyDescent="0.3">
      <c r="A17" s="9" t="s">
        <v>182</v>
      </c>
      <c r="B17" s="9" t="s">
        <v>447</v>
      </c>
      <c r="C17" s="18">
        <v>19</v>
      </c>
      <c r="D17" s="9">
        <v>40</v>
      </c>
      <c r="E17" s="43">
        <v>59.5</v>
      </c>
      <c r="F17" s="43">
        <v>0.2</v>
      </c>
      <c r="G17" s="43">
        <v>19.2</v>
      </c>
      <c r="H17" s="43">
        <v>3.09</v>
      </c>
      <c r="I17" s="43">
        <v>0.27</v>
      </c>
      <c r="J17" s="43">
        <v>7.0000000000000007E-2</v>
      </c>
      <c r="K17" s="43">
        <v>0.96</v>
      </c>
      <c r="L17" s="43">
        <v>8.2100000000000009</v>
      </c>
      <c r="M17" s="43">
        <v>5.27</v>
      </c>
      <c r="N17" s="44">
        <v>0</v>
      </c>
      <c r="O17" s="15">
        <f t="shared" si="0"/>
        <v>96.77</v>
      </c>
      <c r="P17" s="43">
        <v>1.75</v>
      </c>
      <c r="R17" s="15">
        <f t="shared" si="1"/>
        <v>13.48</v>
      </c>
    </row>
    <row r="18" spans="1:19" x14ac:dyDescent="0.3">
      <c r="A18" s="10" t="s">
        <v>184</v>
      </c>
      <c r="B18" s="16" t="s">
        <v>1010</v>
      </c>
      <c r="C18" s="18">
        <v>19</v>
      </c>
      <c r="D18" s="10">
        <v>24</v>
      </c>
      <c r="E18" s="45">
        <v>57.96</v>
      </c>
      <c r="F18" s="45">
        <v>0.17</v>
      </c>
      <c r="G18" s="45">
        <v>19.5</v>
      </c>
      <c r="H18" s="45">
        <v>2.67</v>
      </c>
      <c r="I18" s="45">
        <v>0.28999999999999998</v>
      </c>
      <c r="J18" s="45">
        <v>0.11</v>
      </c>
      <c r="K18" s="45">
        <v>0.46</v>
      </c>
      <c r="L18" s="45">
        <v>9.1199999999999992</v>
      </c>
      <c r="M18" s="45">
        <v>5.01</v>
      </c>
      <c r="N18" s="46">
        <v>0.01</v>
      </c>
      <c r="O18" s="15">
        <f t="shared" si="0"/>
        <v>95.300000000000011</v>
      </c>
      <c r="P18" s="40">
        <v>3.65</v>
      </c>
      <c r="R18" s="15">
        <f t="shared" si="1"/>
        <v>14.129999999999999</v>
      </c>
    </row>
    <row r="19" spans="1:19" x14ac:dyDescent="0.3">
      <c r="A19" s="10" t="s">
        <v>183</v>
      </c>
      <c r="B19" s="16" t="s">
        <v>457</v>
      </c>
      <c r="C19" s="18">
        <v>19</v>
      </c>
      <c r="D19" s="10">
        <v>41</v>
      </c>
      <c r="E19" s="45">
        <v>55.7</v>
      </c>
      <c r="F19" s="45">
        <v>0.1</v>
      </c>
      <c r="G19" s="45">
        <v>19.04</v>
      </c>
      <c r="H19" s="45">
        <v>5.16</v>
      </c>
      <c r="I19" s="45">
        <v>0.23</v>
      </c>
      <c r="J19" s="45">
        <v>0.24</v>
      </c>
      <c r="K19" s="45">
        <v>1.53</v>
      </c>
      <c r="L19" s="45">
        <v>7.4</v>
      </c>
      <c r="M19" s="45">
        <v>4.9800000000000004</v>
      </c>
      <c r="N19" s="46">
        <v>7.0000000000000007E-2</v>
      </c>
      <c r="O19" s="15">
        <f t="shared" si="0"/>
        <v>94.45</v>
      </c>
      <c r="P19" s="40">
        <v>3.99</v>
      </c>
      <c r="R19" s="15">
        <f t="shared" si="1"/>
        <v>12.38</v>
      </c>
    </row>
    <row r="20" spans="1:19" x14ac:dyDescent="0.3">
      <c r="A20" s="12" t="s">
        <v>571</v>
      </c>
      <c r="B20" s="12" t="s">
        <v>995</v>
      </c>
      <c r="C20" s="18">
        <v>19</v>
      </c>
      <c r="D20" s="18">
        <v>40</v>
      </c>
      <c r="E20" s="23">
        <v>58.59</v>
      </c>
      <c r="F20" s="23">
        <v>0.15</v>
      </c>
      <c r="G20" s="23">
        <v>18.57</v>
      </c>
      <c r="H20" s="23">
        <v>4.76</v>
      </c>
      <c r="I20" s="23">
        <v>0.25</v>
      </c>
      <c r="J20" s="23">
        <v>0.15</v>
      </c>
      <c r="K20" s="23">
        <v>1.08</v>
      </c>
      <c r="L20" s="23">
        <v>8.77</v>
      </c>
      <c r="M20" s="23">
        <v>5.05</v>
      </c>
      <c r="N20" s="23">
        <v>0.05</v>
      </c>
      <c r="O20" s="15">
        <f t="shared" si="0"/>
        <v>97.42</v>
      </c>
      <c r="P20" s="41">
        <v>1.66</v>
      </c>
      <c r="R20" s="15">
        <f t="shared" si="1"/>
        <v>13.82</v>
      </c>
    </row>
    <row r="21" spans="1:19" x14ac:dyDescent="0.3">
      <c r="A21" s="12" t="s">
        <v>572</v>
      </c>
      <c r="B21" s="12" t="s">
        <v>444</v>
      </c>
      <c r="C21" s="18">
        <v>19</v>
      </c>
      <c r="D21" s="18">
        <v>41</v>
      </c>
      <c r="E21" s="23">
        <v>59.55</v>
      </c>
      <c r="F21" s="23">
        <v>0.25</v>
      </c>
      <c r="G21" s="23">
        <v>18.55</v>
      </c>
      <c r="H21" s="23">
        <v>4.72</v>
      </c>
      <c r="I21" s="23">
        <v>0.23</v>
      </c>
      <c r="J21" s="23">
        <v>0.36</v>
      </c>
      <c r="K21" s="23">
        <v>1.56</v>
      </c>
      <c r="L21" s="23">
        <v>7.09</v>
      </c>
      <c r="M21" s="23">
        <v>5.15</v>
      </c>
      <c r="N21" s="23">
        <v>0.13</v>
      </c>
      <c r="O21" s="15">
        <f t="shared" si="0"/>
        <v>97.59</v>
      </c>
      <c r="P21" s="41">
        <v>1.33</v>
      </c>
      <c r="R21" s="15">
        <f t="shared" si="1"/>
        <v>12.24</v>
      </c>
    </row>
    <row r="22" spans="1:19" x14ac:dyDescent="0.3">
      <c r="A22" s="12" t="s">
        <v>564</v>
      </c>
      <c r="B22" s="12" t="s">
        <v>446</v>
      </c>
      <c r="C22" s="18">
        <v>19</v>
      </c>
      <c r="D22" s="18">
        <v>24</v>
      </c>
      <c r="E22" s="41">
        <v>63.51</v>
      </c>
      <c r="F22" s="41">
        <v>0.21</v>
      </c>
      <c r="G22" s="41">
        <v>15.4</v>
      </c>
      <c r="H22" s="41">
        <v>2.17</v>
      </c>
      <c r="I22" s="41">
        <v>0.1</v>
      </c>
      <c r="J22" s="41">
        <v>0.16</v>
      </c>
      <c r="K22" s="41">
        <v>3.92</v>
      </c>
      <c r="L22" s="41">
        <v>5.97</v>
      </c>
      <c r="M22" s="41">
        <v>4.63</v>
      </c>
      <c r="N22" s="41">
        <v>0.02</v>
      </c>
      <c r="O22" s="15">
        <f t="shared" si="0"/>
        <v>96.089999999999989</v>
      </c>
      <c r="P22" s="41">
        <v>3.55</v>
      </c>
      <c r="R22" s="15">
        <f t="shared" si="1"/>
        <v>10.6</v>
      </c>
    </row>
    <row r="23" spans="1:19" x14ac:dyDescent="0.3">
      <c r="A23" s="12" t="s">
        <v>565</v>
      </c>
      <c r="B23" s="12" t="s">
        <v>566</v>
      </c>
      <c r="C23" s="18">
        <v>19</v>
      </c>
      <c r="D23" s="18">
        <v>40</v>
      </c>
      <c r="E23" s="41">
        <v>57.88</v>
      </c>
      <c r="F23" s="41">
        <v>0.15</v>
      </c>
      <c r="G23" s="41">
        <v>18.02</v>
      </c>
      <c r="H23" s="41">
        <v>5.76</v>
      </c>
      <c r="I23" s="41">
        <v>0.28000000000000003</v>
      </c>
      <c r="J23" s="41">
        <v>0.25</v>
      </c>
      <c r="K23" s="41">
        <v>1.4</v>
      </c>
      <c r="L23" s="41">
        <v>7.77</v>
      </c>
      <c r="M23" s="41">
        <v>5.12</v>
      </c>
      <c r="N23" s="41">
        <v>0.09</v>
      </c>
      <c r="O23" s="15">
        <f t="shared" si="0"/>
        <v>96.720000000000013</v>
      </c>
      <c r="P23" s="41">
        <v>1.88</v>
      </c>
      <c r="R23" s="15">
        <f t="shared" si="1"/>
        <v>12.89</v>
      </c>
    </row>
    <row r="24" spans="1:19" x14ac:dyDescent="0.3">
      <c r="A24" s="12" t="s">
        <v>1425</v>
      </c>
      <c r="B24" s="12" t="s">
        <v>459</v>
      </c>
      <c r="C24" s="10">
        <v>19</v>
      </c>
      <c r="D24" s="18">
        <v>41</v>
      </c>
      <c r="E24" s="29">
        <v>56.77</v>
      </c>
      <c r="F24" s="29">
        <v>0.3</v>
      </c>
      <c r="G24" s="29">
        <v>18.420000000000002</v>
      </c>
      <c r="H24" s="29">
        <v>6.95</v>
      </c>
      <c r="I24" s="29">
        <v>0.25</v>
      </c>
      <c r="J24" s="29">
        <v>0.34</v>
      </c>
      <c r="K24" s="29">
        <v>1.89</v>
      </c>
      <c r="L24" s="29">
        <v>7.21</v>
      </c>
      <c r="M24" s="29">
        <v>5.21</v>
      </c>
      <c r="N24" s="29">
        <v>0.14000000000000001</v>
      </c>
      <c r="O24" s="15">
        <f t="shared" si="0"/>
        <v>97.48</v>
      </c>
      <c r="P24" s="55">
        <v>2.69</v>
      </c>
      <c r="Q24" s="29"/>
      <c r="R24" s="15">
        <f t="shared" si="1"/>
        <v>12.42</v>
      </c>
      <c r="S24" s="28"/>
    </row>
    <row r="25" spans="1:19" x14ac:dyDescent="0.3">
      <c r="A25" s="12" t="s">
        <v>567</v>
      </c>
      <c r="B25" s="12" t="s">
        <v>1005</v>
      </c>
      <c r="C25" s="18">
        <v>19</v>
      </c>
      <c r="D25" s="18">
        <v>40</v>
      </c>
      <c r="E25" s="41">
        <v>57.08</v>
      </c>
      <c r="F25" s="41">
        <v>0.22</v>
      </c>
      <c r="G25" s="41">
        <v>19.63</v>
      </c>
      <c r="H25" s="41">
        <v>4.0999999999999996</v>
      </c>
      <c r="I25" s="41">
        <v>0.26</v>
      </c>
      <c r="J25" s="41">
        <v>0.33</v>
      </c>
      <c r="K25" s="41">
        <v>1.1000000000000001</v>
      </c>
      <c r="L25" s="41">
        <v>10</v>
      </c>
      <c r="M25" s="41">
        <v>4.79</v>
      </c>
      <c r="N25" s="41">
        <v>0.04</v>
      </c>
      <c r="O25" s="15">
        <f t="shared" si="0"/>
        <v>97.55</v>
      </c>
      <c r="P25" s="41">
        <v>1.66</v>
      </c>
      <c r="R25" s="15">
        <f t="shared" si="1"/>
        <v>14.79</v>
      </c>
    </row>
    <row r="26" spans="1:19" x14ac:dyDescent="0.3">
      <c r="A26" s="12" t="s">
        <v>1426</v>
      </c>
      <c r="B26" s="12" t="s">
        <v>1421</v>
      </c>
      <c r="C26" s="18">
        <v>19</v>
      </c>
      <c r="D26" s="12">
        <v>41</v>
      </c>
      <c r="E26" s="13">
        <v>57.75</v>
      </c>
      <c r="F26" s="13">
        <v>0.14000000000000001</v>
      </c>
      <c r="G26" s="13">
        <v>18.97</v>
      </c>
      <c r="H26" s="13">
        <v>5.72</v>
      </c>
      <c r="I26" s="13">
        <v>0.22</v>
      </c>
      <c r="J26" s="13">
        <v>0.19</v>
      </c>
      <c r="K26" s="13">
        <v>1.41</v>
      </c>
      <c r="L26" s="13">
        <v>6.92</v>
      </c>
      <c r="M26" s="13">
        <v>5.14</v>
      </c>
      <c r="N26" s="55">
        <v>0.06</v>
      </c>
      <c r="O26" s="15">
        <f t="shared" si="0"/>
        <v>96.52</v>
      </c>
      <c r="P26" s="55">
        <v>3.29</v>
      </c>
      <c r="Q26" s="55"/>
      <c r="R26" s="15">
        <f t="shared" si="1"/>
        <v>12.059999999999999</v>
      </c>
    </row>
    <row r="27" spans="1:19" x14ac:dyDescent="0.3">
      <c r="A27" s="12" t="s">
        <v>1427</v>
      </c>
      <c r="B27" s="12" t="s">
        <v>459</v>
      </c>
      <c r="C27" s="18">
        <v>19</v>
      </c>
      <c r="D27" s="12">
        <v>41</v>
      </c>
      <c r="E27" s="29">
        <v>56</v>
      </c>
      <c r="F27" s="29">
        <v>0.26</v>
      </c>
      <c r="G27" s="13">
        <v>18.079999999999998</v>
      </c>
      <c r="H27" s="13">
        <v>6.61</v>
      </c>
      <c r="I27" s="13">
        <v>0.24</v>
      </c>
      <c r="J27" s="13">
        <v>0.31</v>
      </c>
      <c r="K27" s="13">
        <v>2.02</v>
      </c>
      <c r="L27" s="13">
        <v>6.86</v>
      </c>
      <c r="M27" s="13">
        <v>5.12</v>
      </c>
      <c r="N27" s="55">
        <v>0.13</v>
      </c>
      <c r="O27" s="15">
        <f t="shared" si="0"/>
        <v>95.63</v>
      </c>
      <c r="P27" s="55">
        <v>3.05</v>
      </c>
      <c r="Q27" s="55"/>
      <c r="R27" s="15">
        <f t="shared" si="1"/>
        <v>11.98</v>
      </c>
    </row>
    <row r="28" spans="1:19" x14ac:dyDescent="0.3">
      <c r="C28" s="18"/>
      <c r="D28" s="12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5"/>
      <c r="P28" s="55"/>
      <c r="Q28" s="29"/>
      <c r="R28" s="15"/>
      <c r="S28" s="26"/>
    </row>
    <row r="30" spans="1:19" x14ac:dyDescent="0.3"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6" spans="5:5" x14ac:dyDescent="0.3">
      <c r="E36" s="27"/>
    </row>
    <row r="37" spans="5:5" x14ac:dyDescent="0.3">
      <c r="E37" s="2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pane ySplit="1" topLeftCell="A32" activePane="bottomLeft" state="frozen"/>
      <selection pane="bottomLeft" activeCell="I54" sqref="I54"/>
    </sheetView>
  </sheetViews>
  <sheetFormatPr defaultRowHeight="14.4" x14ac:dyDescent="0.3"/>
  <cols>
    <col min="1" max="1" width="18.88671875" bestFit="1" customWidth="1"/>
    <col min="15" max="15" width="12.5546875" bestFit="1" customWidth="1"/>
    <col min="16" max="16" width="15.88671875" bestFit="1" customWidth="1"/>
    <col min="17" max="17" width="40.33203125" bestFit="1" customWidth="1"/>
  </cols>
  <sheetData>
    <row r="1" spans="1:17" s="2" customFormat="1" x14ac:dyDescent="0.3">
      <c r="A1" s="2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9</v>
      </c>
      <c r="N1" s="2" t="s">
        <v>14</v>
      </c>
      <c r="O1" s="2" t="s">
        <v>973</v>
      </c>
      <c r="P1" s="2" t="s">
        <v>441</v>
      </c>
      <c r="Q1" s="2" t="s">
        <v>17</v>
      </c>
    </row>
    <row r="2" spans="1:17" x14ac:dyDescent="0.3">
      <c r="A2" t="s">
        <v>207</v>
      </c>
      <c r="B2">
        <v>51.87</v>
      </c>
      <c r="C2">
        <v>1.21</v>
      </c>
      <c r="D2">
        <v>5.53</v>
      </c>
      <c r="E2">
        <v>0.8</v>
      </c>
      <c r="F2">
        <v>0.72</v>
      </c>
      <c r="G2">
        <v>3.42</v>
      </c>
      <c r="H2">
        <v>23.2</v>
      </c>
      <c r="I2">
        <v>7.63</v>
      </c>
      <c r="J2">
        <v>3.5</v>
      </c>
      <c r="K2">
        <v>0.7</v>
      </c>
      <c r="L2">
        <v>0.01</v>
      </c>
      <c r="M2">
        <v>1.6</v>
      </c>
      <c r="N2">
        <v>100.18</v>
      </c>
      <c r="O2" s="1" t="s">
        <v>952</v>
      </c>
      <c r="P2" t="s">
        <v>1010</v>
      </c>
      <c r="Q2" t="s">
        <v>208</v>
      </c>
    </row>
    <row r="3" spans="1:17" x14ac:dyDescent="0.3">
      <c r="A3" t="s">
        <v>235</v>
      </c>
      <c r="B3">
        <v>48.41</v>
      </c>
      <c r="C3">
        <v>1.99</v>
      </c>
      <c r="D3">
        <v>5.15</v>
      </c>
      <c r="E3">
        <v>1.3</v>
      </c>
      <c r="F3">
        <v>1.04</v>
      </c>
      <c r="G3">
        <v>2.7</v>
      </c>
      <c r="H3">
        <v>27.46</v>
      </c>
      <c r="I3">
        <v>6.54</v>
      </c>
      <c r="J3">
        <v>1.72</v>
      </c>
      <c r="K3">
        <v>0.7</v>
      </c>
      <c r="L3">
        <v>7.0000000000000007E-2</v>
      </c>
      <c r="M3">
        <v>1.52</v>
      </c>
      <c r="N3">
        <v>98.6</v>
      </c>
      <c r="O3" s="1" t="s">
        <v>952</v>
      </c>
      <c r="P3" t="s">
        <v>1010</v>
      </c>
      <c r="Q3" t="s">
        <v>236</v>
      </c>
    </row>
    <row r="4" spans="1:17" x14ac:dyDescent="0.3">
      <c r="A4" s="2" t="s">
        <v>178</v>
      </c>
      <c r="B4" s="4">
        <f>AVERAGE(B2:B3)</f>
        <v>50.14</v>
      </c>
      <c r="C4" s="4">
        <f t="shared" ref="C4:N4" si="0">AVERAGE(C2:C3)</f>
        <v>1.6</v>
      </c>
      <c r="D4" s="4">
        <f t="shared" si="0"/>
        <v>5.34</v>
      </c>
      <c r="E4" s="4">
        <f t="shared" si="0"/>
        <v>1.05</v>
      </c>
      <c r="F4" s="4">
        <f t="shared" si="0"/>
        <v>0.88</v>
      </c>
      <c r="G4" s="4">
        <f t="shared" si="0"/>
        <v>3.06</v>
      </c>
      <c r="H4" s="4">
        <f t="shared" si="0"/>
        <v>25.33</v>
      </c>
      <c r="I4" s="4">
        <f t="shared" si="0"/>
        <v>7.085</v>
      </c>
      <c r="J4" s="4">
        <f t="shared" si="0"/>
        <v>2.61</v>
      </c>
      <c r="K4" s="4">
        <f t="shared" si="0"/>
        <v>0.7</v>
      </c>
      <c r="L4" s="4">
        <f t="shared" si="0"/>
        <v>0.04</v>
      </c>
      <c r="M4" s="4">
        <f t="shared" si="0"/>
        <v>1.56</v>
      </c>
      <c r="N4" s="4">
        <f t="shared" si="0"/>
        <v>99.39</v>
      </c>
      <c r="O4" s="1"/>
    </row>
    <row r="5" spans="1:17" x14ac:dyDescent="0.3">
      <c r="A5" s="3" t="s">
        <v>179</v>
      </c>
      <c r="B5" s="5">
        <f>_xlfn.STDEV.S(B2:B3)</f>
        <v>2.4465894629054552</v>
      </c>
      <c r="C5" s="5">
        <f t="shared" ref="C5:N5" si="1">_xlfn.STDEV.S(C2:C3)</f>
        <v>0.55154328932550611</v>
      </c>
      <c r="D5" s="5">
        <f t="shared" si="1"/>
        <v>0.268700576850888</v>
      </c>
      <c r="E5" s="5">
        <f t="shared" si="1"/>
        <v>0.35355339059327379</v>
      </c>
      <c r="F5" s="5">
        <f t="shared" si="1"/>
        <v>0.22627416997969552</v>
      </c>
      <c r="G5" s="5">
        <f t="shared" si="1"/>
        <v>0.50911688245431408</v>
      </c>
      <c r="H5" s="5">
        <f t="shared" si="1"/>
        <v>3.0122748878546934</v>
      </c>
      <c r="I5" s="5">
        <f t="shared" si="1"/>
        <v>0.77074639149333668</v>
      </c>
      <c r="J5" s="5">
        <f t="shared" si="1"/>
        <v>1.2586500705120549</v>
      </c>
      <c r="K5" s="5">
        <f t="shared" si="1"/>
        <v>0</v>
      </c>
      <c r="L5" s="5">
        <f t="shared" si="1"/>
        <v>4.2426406871192861E-2</v>
      </c>
      <c r="M5" s="5">
        <f t="shared" si="1"/>
        <v>5.6568542494923851E-2</v>
      </c>
      <c r="N5" s="5">
        <f t="shared" si="1"/>
        <v>1.1172287142747539</v>
      </c>
      <c r="O5" s="1"/>
    </row>
    <row r="6" spans="1:17" s="1" customFormat="1" x14ac:dyDescent="0.3"/>
    <row r="7" spans="1:17" s="33" customFormat="1" x14ac:dyDescent="0.3">
      <c r="A7" s="33" t="s">
        <v>53</v>
      </c>
      <c r="B7" s="33">
        <v>39.479999999999997</v>
      </c>
      <c r="C7" s="33">
        <v>3.17</v>
      </c>
      <c r="D7" s="33">
        <v>10.73</v>
      </c>
      <c r="E7" s="33">
        <v>5.15</v>
      </c>
      <c r="F7" s="33">
        <v>10.89</v>
      </c>
      <c r="G7" s="33">
        <v>0.66</v>
      </c>
      <c r="H7" s="33">
        <v>23.75</v>
      </c>
      <c r="I7" s="33">
        <v>2.81</v>
      </c>
      <c r="J7" s="33">
        <v>1.51</v>
      </c>
      <c r="K7" s="33">
        <v>1.21</v>
      </c>
      <c r="L7" s="33">
        <v>0.05</v>
      </c>
      <c r="M7" s="33">
        <v>1.3</v>
      </c>
      <c r="N7" s="33">
        <v>100.71</v>
      </c>
      <c r="O7" s="33" t="s">
        <v>456</v>
      </c>
      <c r="P7" s="33" t="s">
        <v>460</v>
      </c>
      <c r="Q7" s="33" t="s">
        <v>54</v>
      </c>
    </row>
    <row r="8" spans="1:17" s="33" customFormat="1" x14ac:dyDescent="0.3">
      <c r="A8" s="33" t="s">
        <v>59</v>
      </c>
      <c r="B8" s="33">
        <v>38.99</v>
      </c>
      <c r="C8" s="33">
        <v>3.09</v>
      </c>
      <c r="D8" s="33">
        <v>10.54</v>
      </c>
      <c r="E8" s="33">
        <v>5.19</v>
      </c>
      <c r="F8" s="33">
        <v>10.83</v>
      </c>
      <c r="G8" s="33">
        <v>0.68</v>
      </c>
      <c r="H8" s="33">
        <v>23.73</v>
      </c>
      <c r="I8" s="33">
        <v>2.88</v>
      </c>
      <c r="J8" s="33">
        <v>1.52</v>
      </c>
      <c r="K8" s="33">
        <v>1.2</v>
      </c>
      <c r="L8" s="33">
        <v>0.04</v>
      </c>
      <c r="N8" s="33">
        <v>98.69</v>
      </c>
      <c r="O8" s="33" t="s">
        <v>456</v>
      </c>
      <c r="P8" s="33" t="s">
        <v>460</v>
      </c>
      <c r="Q8" s="33" t="s">
        <v>137</v>
      </c>
    </row>
    <row r="9" spans="1:17" s="33" customFormat="1" x14ac:dyDescent="0.3">
      <c r="A9" s="33" t="s">
        <v>61</v>
      </c>
      <c r="B9" s="33">
        <v>39.44</v>
      </c>
      <c r="C9" s="33">
        <v>3.23</v>
      </c>
      <c r="D9" s="33">
        <v>10.62</v>
      </c>
      <c r="E9" s="33">
        <v>5.73</v>
      </c>
      <c r="F9" s="33">
        <v>10.95</v>
      </c>
      <c r="G9" s="33">
        <v>0.61</v>
      </c>
      <c r="H9" s="33">
        <v>22.72</v>
      </c>
      <c r="I9" s="33">
        <v>2.85</v>
      </c>
      <c r="J9" s="33">
        <v>1.54</v>
      </c>
      <c r="K9" s="33">
        <v>1.17</v>
      </c>
      <c r="L9" s="33">
        <v>0.05</v>
      </c>
      <c r="N9" s="33">
        <v>98.91</v>
      </c>
      <c r="O9" s="33" t="s">
        <v>456</v>
      </c>
      <c r="P9" s="33" t="s">
        <v>460</v>
      </c>
      <c r="Q9" s="33" t="s">
        <v>138</v>
      </c>
    </row>
    <row r="10" spans="1:17" s="33" customFormat="1" x14ac:dyDescent="0.3">
      <c r="A10" s="33" t="s">
        <v>63</v>
      </c>
      <c r="B10" s="33">
        <v>39.049999999999997</v>
      </c>
      <c r="C10" s="33">
        <v>3.19</v>
      </c>
      <c r="D10" s="33">
        <v>10.73</v>
      </c>
      <c r="E10" s="33">
        <v>5.03</v>
      </c>
      <c r="F10" s="33">
        <v>10.76</v>
      </c>
      <c r="G10" s="33">
        <v>0.68</v>
      </c>
      <c r="H10" s="33">
        <v>23.57</v>
      </c>
      <c r="I10" s="33">
        <v>2.78</v>
      </c>
      <c r="J10" s="33">
        <v>1.55</v>
      </c>
      <c r="K10" s="33">
        <v>1.21</v>
      </c>
      <c r="L10" s="33">
        <v>0.06</v>
      </c>
      <c r="N10" s="33">
        <v>98.61</v>
      </c>
      <c r="O10" s="33" t="s">
        <v>456</v>
      </c>
      <c r="P10" s="33" t="s">
        <v>460</v>
      </c>
      <c r="Q10" s="33" t="s">
        <v>139</v>
      </c>
    </row>
    <row r="11" spans="1:17" s="33" customFormat="1" x14ac:dyDescent="0.3">
      <c r="A11" s="33" t="s">
        <v>65</v>
      </c>
      <c r="B11" s="33">
        <v>39.36</v>
      </c>
      <c r="C11" s="33">
        <v>3.35</v>
      </c>
      <c r="D11" s="33">
        <v>10.77</v>
      </c>
      <c r="E11" s="33">
        <v>5.83</v>
      </c>
      <c r="F11" s="33">
        <v>10.92</v>
      </c>
      <c r="G11" s="33">
        <v>0.63</v>
      </c>
      <c r="H11" s="33">
        <v>22.78</v>
      </c>
      <c r="I11" s="33">
        <v>2.83</v>
      </c>
      <c r="J11" s="33">
        <v>1.54</v>
      </c>
      <c r="K11" s="33">
        <v>1.07</v>
      </c>
      <c r="L11" s="33">
        <v>0.05</v>
      </c>
      <c r="N11" s="33">
        <v>99.12</v>
      </c>
      <c r="O11" s="33" t="s">
        <v>456</v>
      </c>
      <c r="P11" s="33" t="s">
        <v>460</v>
      </c>
      <c r="Q11" s="33" t="s">
        <v>140</v>
      </c>
    </row>
    <row r="12" spans="1:17" s="33" customFormat="1" x14ac:dyDescent="0.3">
      <c r="A12" s="33" t="s">
        <v>69</v>
      </c>
      <c r="B12" s="33">
        <v>39.340000000000003</v>
      </c>
      <c r="C12" s="33">
        <v>3.05</v>
      </c>
      <c r="D12" s="33">
        <v>10.5</v>
      </c>
      <c r="E12" s="33">
        <v>5.12</v>
      </c>
      <c r="F12" s="33">
        <v>10.85</v>
      </c>
      <c r="G12" s="33">
        <v>0.76</v>
      </c>
      <c r="H12" s="33">
        <v>24.11</v>
      </c>
      <c r="I12" s="33">
        <v>2.83</v>
      </c>
      <c r="J12" s="33">
        <v>1.53</v>
      </c>
      <c r="K12" s="33">
        <v>1.27</v>
      </c>
      <c r="L12" s="33">
        <v>0.06</v>
      </c>
      <c r="N12" s="33">
        <v>99.42</v>
      </c>
      <c r="O12" s="33" t="s">
        <v>456</v>
      </c>
      <c r="P12" s="33" t="s">
        <v>460</v>
      </c>
      <c r="Q12" s="33" t="s">
        <v>142</v>
      </c>
    </row>
    <row r="13" spans="1:17" s="33" customFormat="1" x14ac:dyDescent="0.3">
      <c r="A13" s="33" t="s">
        <v>71</v>
      </c>
      <c r="B13" s="33">
        <v>39.020000000000003</v>
      </c>
      <c r="C13" s="33">
        <v>3.21</v>
      </c>
      <c r="D13" s="33">
        <v>10.74</v>
      </c>
      <c r="E13" s="33">
        <v>5.88</v>
      </c>
      <c r="F13" s="33">
        <v>10.91</v>
      </c>
      <c r="G13" s="33">
        <v>0.6</v>
      </c>
      <c r="H13" s="33">
        <v>22.75</v>
      </c>
      <c r="I13" s="33">
        <v>2.8</v>
      </c>
      <c r="J13" s="33">
        <v>1.58</v>
      </c>
      <c r="K13" s="33">
        <v>1.07</v>
      </c>
      <c r="L13" s="33">
        <v>0.05</v>
      </c>
      <c r="N13" s="33">
        <v>98.62</v>
      </c>
      <c r="O13" s="33" t="s">
        <v>456</v>
      </c>
      <c r="P13" s="33" t="s">
        <v>460</v>
      </c>
      <c r="Q13" s="33" t="s">
        <v>143</v>
      </c>
    </row>
    <row r="14" spans="1:17" s="33" customFormat="1" x14ac:dyDescent="0.3">
      <c r="A14" s="33" t="s">
        <v>147</v>
      </c>
      <c r="B14" s="33">
        <v>38.729999999999997</v>
      </c>
      <c r="C14" s="33">
        <v>2.92</v>
      </c>
      <c r="D14" s="33">
        <v>10.69</v>
      </c>
      <c r="E14" s="33">
        <v>5.09</v>
      </c>
      <c r="F14" s="33">
        <v>10.67</v>
      </c>
      <c r="G14" s="33">
        <v>0.69</v>
      </c>
      <c r="H14" s="33">
        <v>23.86</v>
      </c>
      <c r="I14" s="33">
        <v>2.82</v>
      </c>
      <c r="J14" s="33">
        <v>1.6</v>
      </c>
      <c r="K14" s="33">
        <v>1.28</v>
      </c>
      <c r="L14" s="33">
        <v>0.05</v>
      </c>
      <c r="N14" s="33">
        <v>98.39</v>
      </c>
      <c r="O14" s="33" t="s">
        <v>456</v>
      </c>
      <c r="P14" s="33" t="s">
        <v>460</v>
      </c>
      <c r="Q14" s="33" t="s">
        <v>148</v>
      </c>
    </row>
    <row r="15" spans="1:17" s="33" customFormat="1" x14ac:dyDescent="0.3">
      <c r="A15" s="33" t="s">
        <v>151</v>
      </c>
      <c r="B15" s="38">
        <v>39.380000000000003</v>
      </c>
      <c r="C15" s="38">
        <v>2.77</v>
      </c>
      <c r="D15" s="38">
        <v>10.48</v>
      </c>
      <c r="E15" s="38">
        <v>5.0599999999999996</v>
      </c>
      <c r="F15" s="38">
        <v>10.19</v>
      </c>
      <c r="G15" s="38">
        <v>0.72</v>
      </c>
      <c r="H15" s="38">
        <v>22.79</v>
      </c>
      <c r="I15" s="38">
        <v>2.6</v>
      </c>
      <c r="J15" s="38">
        <v>1.45</v>
      </c>
      <c r="K15" s="38">
        <v>1.01</v>
      </c>
      <c r="L15" s="38">
        <v>0.17</v>
      </c>
      <c r="M15" s="38"/>
      <c r="N15" s="33">
        <v>96.62</v>
      </c>
      <c r="O15" s="33" t="s">
        <v>456</v>
      </c>
      <c r="P15" s="33" t="s">
        <v>460</v>
      </c>
      <c r="Q15" s="33" t="s">
        <v>152</v>
      </c>
    </row>
    <row r="16" spans="1:17" s="33" customFormat="1" x14ac:dyDescent="0.3">
      <c r="A16" s="33" t="s">
        <v>153</v>
      </c>
      <c r="B16" s="38">
        <v>38.97</v>
      </c>
      <c r="C16" s="38">
        <v>2.85</v>
      </c>
      <c r="D16" s="38">
        <v>10.31</v>
      </c>
      <c r="E16" s="38">
        <v>4.82</v>
      </c>
      <c r="F16" s="38">
        <v>10.62</v>
      </c>
      <c r="G16" s="38">
        <v>0.71</v>
      </c>
      <c r="H16" s="38">
        <v>23.54</v>
      </c>
      <c r="I16" s="38">
        <v>2.82</v>
      </c>
      <c r="J16" s="38">
        <v>1.54</v>
      </c>
      <c r="K16" s="38">
        <v>1.24</v>
      </c>
      <c r="L16" s="38">
        <v>0.06</v>
      </c>
      <c r="M16" s="38"/>
      <c r="N16" s="33">
        <v>97.49</v>
      </c>
      <c r="O16" s="33" t="s">
        <v>456</v>
      </c>
      <c r="P16" s="33" t="s">
        <v>460</v>
      </c>
      <c r="Q16" s="33" t="s">
        <v>154</v>
      </c>
    </row>
    <row r="17" spans="1:17" s="33" customFormat="1" x14ac:dyDescent="0.3">
      <c r="A17" s="34" t="s">
        <v>178</v>
      </c>
      <c r="B17" s="35">
        <f t="shared" ref="B17:L17" si="2">AVERAGE(B7:B16)</f>
        <v>39.176000000000002</v>
      </c>
      <c r="C17" s="35">
        <f t="shared" si="2"/>
        <v>3.0830000000000002</v>
      </c>
      <c r="D17" s="35">
        <f t="shared" si="2"/>
        <v>10.611000000000001</v>
      </c>
      <c r="E17" s="35">
        <f t="shared" si="2"/>
        <v>5.29</v>
      </c>
      <c r="F17" s="35">
        <f t="shared" si="2"/>
        <v>10.759</v>
      </c>
      <c r="G17" s="35">
        <f t="shared" si="2"/>
        <v>0.67400000000000004</v>
      </c>
      <c r="H17" s="35">
        <f t="shared" si="2"/>
        <v>23.360000000000003</v>
      </c>
      <c r="I17" s="35">
        <f t="shared" si="2"/>
        <v>2.802</v>
      </c>
      <c r="J17" s="35">
        <f t="shared" si="2"/>
        <v>1.536</v>
      </c>
      <c r="K17" s="35">
        <f t="shared" si="2"/>
        <v>1.173</v>
      </c>
      <c r="L17" s="35">
        <f t="shared" si="2"/>
        <v>6.3999999999999987E-2</v>
      </c>
      <c r="M17" s="35"/>
      <c r="N17" s="35">
        <f>AVERAGE(N7:N16)</f>
        <v>98.657999999999987</v>
      </c>
    </row>
    <row r="18" spans="1:17" s="36" customFormat="1" x14ac:dyDescent="0.3">
      <c r="A18" s="36" t="s">
        <v>179</v>
      </c>
      <c r="B18" s="37">
        <f t="shared" ref="B18:L18" si="3">_xlfn.STDEV.S(B7:B16)</f>
        <v>0.25399912510785477</v>
      </c>
      <c r="C18" s="37">
        <f t="shared" si="3"/>
        <v>0.1849954954406548</v>
      </c>
      <c r="D18" s="37">
        <f t="shared" si="3"/>
        <v>0.1496996993984957</v>
      </c>
      <c r="E18" s="37">
        <f t="shared" si="3"/>
        <v>0.3761205480516408</v>
      </c>
      <c r="F18" s="37">
        <f t="shared" si="3"/>
        <v>0.22771570970059249</v>
      </c>
      <c r="G18" s="37">
        <f t="shared" si="3"/>
        <v>5.0376361299500162E-2</v>
      </c>
      <c r="H18" s="37">
        <f t="shared" si="3"/>
        <v>0.53965009239526884</v>
      </c>
      <c r="I18" s="37">
        <f t="shared" si="3"/>
        <v>7.5982454114968734E-2</v>
      </c>
      <c r="J18" s="37">
        <f t="shared" si="3"/>
        <v>4.0331955899344497E-2</v>
      </c>
      <c r="K18" s="37">
        <f t="shared" si="3"/>
        <v>9.2261705068908295E-2</v>
      </c>
      <c r="L18" s="37">
        <f t="shared" si="3"/>
        <v>3.7771241264574158E-2</v>
      </c>
      <c r="M18" s="37"/>
      <c r="N18" s="37">
        <f>_xlfn.STDEV.S(N7:N16)</f>
        <v>1.0884525202731103</v>
      </c>
    </row>
    <row r="20" spans="1:17" s="1" customFormat="1" x14ac:dyDescent="0.3">
      <c r="A20" s="1" t="s">
        <v>245</v>
      </c>
      <c r="B20" s="1">
        <v>52.47</v>
      </c>
      <c r="C20" s="1">
        <v>0.71</v>
      </c>
      <c r="D20" s="1">
        <v>0.84</v>
      </c>
      <c r="E20" s="1">
        <v>0.16</v>
      </c>
      <c r="F20" s="1">
        <v>2.2000000000000002</v>
      </c>
      <c r="G20" s="1">
        <v>0.53</v>
      </c>
      <c r="H20" s="1">
        <v>27.7</v>
      </c>
      <c r="I20" s="1">
        <v>12.07</v>
      </c>
      <c r="J20" s="1">
        <v>0.05</v>
      </c>
      <c r="K20" s="1">
        <v>0.14000000000000001</v>
      </c>
      <c r="L20" s="1">
        <v>0</v>
      </c>
      <c r="M20" s="1">
        <v>1.83</v>
      </c>
      <c r="N20" s="1">
        <v>98.69</v>
      </c>
      <c r="O20" s="1" t="s">
        <v>953</v>
      </c>
      <c r="P20" s="1" t="s">
        <v>995</v>
      </c>
      <c r="Q20" s="1" t="s">
        <v>246</v>
      </c>
    </row>
    <row r="21" spans="1:17" s="1" customFormat="1" x14ac:dyDescent="0.3">
      <c r="A21" s="1" t="s">
        <v>247</v>
      </c>
      <c r="B21" s="1">
        <v>52.54</v>
      </c>
      <c r="C21" s="1">
        <v>0.46</v>
      </c>
      <c r="D21" s="1">
        <v>1.48</v>
      </c>
      <c r="E21" s="1">
        <v>0.11</v>
      </c>
      <c r="F21" s="1">
        <v>1.58</v>
      </c>
      <c r="G21" s="1">
        <v>0.4</v>
      </c>
      <c r="H21" s="1">
        <v>27.86</v>
      </c>
      <c r="I21" s="1">
        <v>12.51</v>
      </c>
      <c r="J21" s="1">
        <v>7.0000000000000007E-2</v>
      </c>
      <c r="K21" s="1">
        <v>0.11</v>
      </c>
      <c r="L21" s="1">
        <v>0</v>
      </c>
      <c r="M21" s="1">
        <v>1.85</v>
      </c>
      <c r="N21" s="1">
        <v>98.97</v>
      </c>
      <c r="O21" s="1" t="s">
        <v>953</v>
      </c>
      <c r="P21" s="1" t="s">
        <v>995</v>
      </c>
      <c r="Q21" s="1" t="s">
        <v>248</v>
      </c>
    </row>
    <row r="22" spans="1:17" s="1" customFormat="1" x14ac:dyDescent="0.3">
      <c r="A22" s="1" t="s">
        <v>273</v>
      </c>
      <c r="B22" s="1">
        <v>52.71</v>
      </c>
      <c r="C22" s="1">
        <v>0.85</v>
      </c>
      <c r="D22" s="1">
        <v>1.0900000000000001</v>
      </c>
      <c r="E22" s="1">
        <v>0.04</v>
      </c>
      <c r="F22" s="1">
        <v>0.88</v>
      </c>
      <c r="G22" s="1">
        <v>0.28000000000000003</v>
      </c>
      <c r="H22" s="1">
        <v>29.08</v>
      </c>
      <c r="I22" s="1">
        <v>12.87</v>
      </c>
      <c r="J22" s="1">
        <v>0.04</v>
      </c>
      <c r="K22" s="1">
        <v>0.12</v>
      </c>
      <c r="L22" s="1">
        <v>0</v>
      </c>
      <c r="M22" s="1">
        <v>1.85</v>
      </c>
      <c r="N22" s="1">
        <v>99.81</v>
      </c>
      <c r="O22" s="1" t="s">
        <v>953</v>
      </c>
      <c r="P22" s="1" t="s">
        <v>995</v>
      </c>
      <c r="Q22" s="1" t="s">
        <v>274</v>
      </c>
    </row>
    <row r="23" spans="1:17" s="1" customFormat="1" x14ac:dyDescent="0.3">
      <c r="A23" s="1" t="s">
        <v>279</v>
      </c>
      <c r="B23" s="1">
        <v>51.92</v>
      </c>
      <c r="C23" s="1">
        <v>0.23</v>
      </c>
      <c r="D23" s="1">
        <v>1.19</v>
      </c>
      <c r="E23" s="1">
        <v>0.1</v>
      </c>
      <c r="F23" s="1">
        <v>1.92</v>
      </c>
      <c r="G23" s="1">
        <v>0.4</v>
      </c>
      <c r="H23" s="1">
        <v>29.21</v>
      </c>
      <c r="I23" s="1">
        <v>11.94</v>
      </c>
      <c r="J23" s="1">
        <v>0.04</v>
      </c>
      <c r="K23" s="1">
        <v>0.11</v>
      </c>
      <c r="L23" s="1">
        <v>0.01</v>
      </c>
      <c r="M23" s="1">
        <v>1.83</v>
      </c>
      <c r="N23" s="1">
        <v>98.89</v>
      </c>
      <c r="O23" s="1" t="s">
        <v>953</v>
      </c>
      <c r="P23" s="1" t="s">
        <v>995</v>
      </c>
      <c r="Q23" s="1" t="s">
        <v>280</v>
      </c>
    </row>
    <row r="24" spans="1:17" x14ac:dyDescent="0.3">
      <c r="A24" s="11" t="s">
        <v>178</v>
      </c>
      <c r="B24" s="7">
        <f t="shared" ref="B24:N24" si="4">AVERAGE(B20:B23)</f>
        <v>52.41</v>
      </c>
      <c r="C24" s="7">
        <f t="shared" si="4"/>
        <v>0.5625</v>
      </c>
      <c r="D24" s="7">
        <f t="shared" si="4"/>
        <v>1.1499999999999999</v>
      </c>
      <c r="E24" s="7">
        <f t="shared" si="4"/>
        <v>0.10250000000000001</v>
      </c>
      <c r="F24" s="7">
        <f t="shared" si="4"/>
        <v>1.645</v>
      </c>
      <c r="G24" s="7">
        <f t="shared" si="4"/>
        <v>0.40249999999999997</v>
      </c>
      <c r="H24" s="7">
        <f t="shared" si="4"/>
        <v>28.462499999999999</v>
      </c>
      <c r="I24" s="7">
        <f t="shared" si="4"/>
        <v>12.347499999999998</v>
      </c>
      <c r="J24" s="7">
        <f t="shared" si="4"/>
        <v>0.05</v>
      </c>
      <c r="K24" s="7">
        <f t="shared" si="4"/>
        <v>0.12</v>
      </c>
      <c r="L24" s="7">
        <f t="shared" si="4"/>
        <v>2.5000000000000001E-3</v>
      </c>
      <c r="M24" s="7">
        <f t="shared" si="4"/>
        <v>1.84</v>
      </c>
      <c r="N24" s="7">
        <f t="shared" si="4"/>
        <v>99.09</v>
      </c>
      <c r="O24" s="1"/>
      <c r="P24" s="1"/>
      <c r="Q24" s="1"/>
    </row>
    <row r="25" spans="1:17" s="3" customFormat="1" x14ac:dyDescent="0.3">
      <c r="A25" s="3" t="s">
        <v>179</v>
      </c>
      <c r="B25" s="5">
        <f t="shared" ref="B25:N25" si="5">_xlfn.STDEV.S(B20:B23)</f>
        <v>0.34185767018843699</v>
      </c>
      <c r="C25" s="5">
        <f t="shared" si="5"/>
        <v>0.27415020213987312</v>
      </c>
      <c r="D25" s="5">
        <f t="shared" si="5"/>
        <v>0.2647010892812251</v>
      </c>
      <c r="E25" s="5">
        <f t="shared" si="5"/>
        <v>4.9244289008980487E-2</v>
      </c>
      <c r="F25" s="5">
        <f t="shared" si="5"/>
        <v>0.56953197159305013</v>
      </c>
      <c r="G25" s="5">
        <f t="shared" si="5"/>
        <v>0.10210288928331114</v>
      </c>
      <c r="H25" s="5">
        <f t="shared" si="5"/>
        <v>0.79256440327164179</v>
      </c>
      <c r="I25" s="5">
        <f t="shared" si="5"/>
        <v>0.42523522902036209</v>
      </c>
      <c r="J25" s="5">
        <f t="shared" si="5"/>
        <v>1.4142135623730949E-2</v>
      </c>
      <c r="K25" s="5">
        <f t="shared" si="5"/>
        <v>1.4142135623730989E-2</v>
      </c>
      <c r="L25" s="5">
        <f t="shared" si="5"/>
        <v>5.0000000000000001E-3</v>
      </c>
      <c r="M25" s="5">
        <f t="shared" si="5"/>
        <v>1.1547005383792526E-2</v>
      </c>
      <c r="N25" s="5">
        <f t="shared" si="5"/>
        <v>0.49423341314268543</v>
      </c>
      <c r="O25" s="1"/>
      <c r="P25" s="1"/>
      <c r="Q25" s="1"/>
    </row>
    <row r="26" spans="1:17" x14ac:dyDescent="0.3">
      <c r="O26" s="1"/>
    </row>
    <row r="27" spans="1:17" s="33" customFormat="1" x14ac:dyDescent="0.3">
      <c r="A27" s="33" t="s">
        <v>313</v>
      </c>
      <c r="B27" s="33">
        <v>53.32</v>
      </c>
      <c r="C27" s="33">
        <v>0.09</v>
      </c>
      <c r="D27" s="33">
        <v>2.41</v>
      </c>
      <c r="E27" s="33">
        <v>0.05</v>
      </c>
      <c r="F27" s="33">
        <v>0.56999999999999995</v>
      </c>
      <c r="G27" s="33">
        <v>0.34</v>
      </c>
      <c r="H27" s="33">
        <v>27.81</v>
      </c>
      <c r="I27" s="33">
        <v>13.35</v>
      </c>
      <c r="J27" s="33">
        <v>0.01</v>
      </c>
      <c r="K27" s="33">
        <v>0.11</v>
      </c>
      <c r="L27" s="33">
        <v>0</v>
      </c>
      <c r="M27" s="33">
        <v>1.88</v>
      </c>
      <c r="N27" s="33">
        <v>99.92</v>
      </c>
      <c r="O27" s="33" t="s">
        <v>953</v>
      </c>
      <c r="P27" s="33" t="s">
        <v>444</v>
      </c>
      <c r="Q27" s="33" t="s">
        <v>314</v>
      </c>
    </row>
    <row r="28" spans="1:17" s="1" customFormat="1" x14ac:dyDescent="0.3"/>
    <row r="29" spans="1:17" s="1" customFormat="1" x14ac:dyDescent="0.3">
      <c r="A29" s="1" t="s">
        <v>512</v>
      </c>
      <c r="B29">
        <v>47.07</v>
      </c>
      <c r="C29">
        <v>0.86</v>
      </c>
      <c r="D29">
        <v>2.81</v>
      </c>
      <c r="E29">
        <v>0.94</v>
      </c>
      <c r="F29">
        <v>1.99</v>
      </c>
      <c r="G29">
        <v>1.43</v>
      </c>
      <c r="H29">
        <v>35.32</v>
      </c>
      <c r="I29">
        <v>7.7</v>
      </c>
      <c r="J29">
        <v>1.67</v>
      </c>
      <c r="K29">
        <v>1.67</v>
      </c>
      <c r="L29">
        <v>0</v>
      </c>
      <c r="M29">
        <v>1.04</v>
      </c>
      <c r="N29">
        <v>102.51</v>
      </c>
      <c r="P29" s="1" t="s">
        <v>1002</v>
      </c>
      <c r="Q29" t="s">
        <v>513</v>
      </c>
    </row>
    <row r="31" spans="1:17" x14ac:dyDescent="0.3">
      <c r="A31" s="56" t="s">
        <v>1422</v>
      </c>
    </row>
    <row r="32" spans="1:17" s="1" customFormat="1" x14ac:dyDescent="0.3">
      <c r="A32" s="2" t="s">
        <v>16</v>
      </c>
      <c r="B32" s="2" t="s">
        <v>0</v>
      </c>
      <c r="C32" s="2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 t="s">
        <v>6</v>
      </c>
      <c r="I32" s="2" t="s">
        <v>10</v>
      </c>
      <c r="J32" s="2" t="s">
        <v>7</v>
      </c>
      <c r="K32" s="2" t="s">
        <v>461</v>
      </c>
      <c r="L32" s="2" t="s">
        <v>12</v>
      </c>
      <c r="N32" s="2" t="s">
        <v>14</v>
      </c>
      <c r="O32" s="2"/>
      <c r="P32" s="2" t="s">
        <v>441</v>
      </c>
      <c r="Q32" s="2" t="s">
        <v>17</v>
      </c>
    </row>
    <row r="33" spans="1:17" s="1" customFormat="1" x14ac:dyDescent="0.3">
      <c r="A33" s="1" t="s">
        <v>1073</v>
      </c>
      <c r="B33" s="1">
        <v>39.21</v>
      </c>
      <c r="C33" s="1">
        <v>3.16</v>
      </c>
      <c r="D33" s="1">
        <v>10.77</v>
      </c>
      <c r="E33" s="1">
        <v>5.1100000000000003</v>
      </c>
      <c r="F33" s="1">
        <v>10.81</v>
      </c>
      <c r="G33" s="1">
        <v>0.67</v>
      </c>
      <c r="H33" s="1">
        <v>24.08</v>
      </c>
      <c r="I33" s="1">
        <v>2.79</v>
      </c>
      <c r="J33" s="1">
        <v>0</v>
      </c>
      <c r="K33" s="1">
        <v>-0.01</v>
      </c>
      <c r="L33" s="1">
        <v>1.06</v>
      </c>
      <c r="N33" s="1">
        <v>97.66</v>
      </c>
      <c r="P33" s="1" t="s">
        <v>460</v>
      </c>
      <c r="Q33" s="1" t="s">
        <v>1074</v>
      </c>
    </row>
    <row r="34" spans="1:17" s="1" customFormat="1" x14ac:dyDescent="0.3">
      <c r="A34" s="1" t="s">
        <v>1075</v>
      </c>
      <c r="B34" s="1">
        <v>39.03</v>
      </c>
      <c r="C34" s="1">
        <v>3.18</v>
      </c>
      <c r="D34" s="1">
        <v>10.63</v>
      </c>
      <c r="E34" s="1">
        <v>5.34</v>
      </c>
      <c r="F34" s="1">
        <v>10.78</v>
      </c>
      <c r="G34" s="1">
        <v>0.72</v>
      </c>
      <c r="H34" s="1">
        <v>23.88</v>
      </c>
      <c r="I34" s="1">
        <v>2.75</v>
      </c>
      <c r="J34" s="1">
        <v>0</v>
      </c>
      <c r="K34" s="1">
        <v>0</v>
      </c>
      <c r="L34" s="1">
        <v>1.06</v>
      </c>
      <c r="N34" s="1">
        <v>97.36</v>
      </c>
      <c r="P34" s="1" t="s">
        <v>460</v>
      </c>
      <c r="Q34" s="1" t="s">
        <v>1076</v>
      </c>
    </row>
    <row r="35" spans="1:17" s="1" customFormat="1" x14ac:dyDescent="0.3">
      <c r="A35" s="1" t="s">
        <v>1077</v>
      </c>
      <c r="B35" s="1">
        <v>38.92</v>
      </c>
      <c r="C35" s="1">
        <v>3.16</v>
      </c>
      <c r="D35" s="1">
        <v>10.73</v>
      </c>
      <c r="E35" s="1">
        <v>5.63</v>
      </c>
      <c r="F35" s="1">
        <v>10.88</v>
      </c>
      <c r="G35" s="1">
        <v>0.66</v>
      </c>
      <c r="H35" s="1">
        <v>23.71</v>
      </c>
      <c r="I35" s="1">
        <v>2.83</v>
      </c>
      <c r="J35" s="1">
        <v>0.03</v>
      </c>
      <c r="K35" s="1">
        <v>-0.01</v>
      </c>
      <c r="L35" s="1">
        <v>0.79</v>
      </c>
      <c r="N35" s="1">
        <v>97.33</v>
      </c>
      <c r="P35" s="1" t="s">
        <v>460</v>
      </c>
      <c r="Q35" s="1" t="s">
        <v>1078</v>
      </c>
    </row>
    <row r="36" spans="1:17" s="1" customFormat="1" x14ac:dyDescent="0.3">
      <c r="A36" s="1" t="s">
        <v>1079</v>
      </c>
      <c r="B36" s="1">
        <v>39.840000000000003</v>
      </c>
      <c r="C36" s="1">
        <v>3.26</v>
      </c>
      <c r="D36" s="1">
        <v>10.81</v>
      </c>
      <c r="E36" s="1">
        <v>5.65</v>
      </c>
      <c r="F36" s="1">
        <v>10.83</v>
      </c>
      <c r="G36" s="1">
        <v>0.7</v>
      </c>
      <c r="H36" s="1">
        <v>23.69</v>
      </c>
      <c r="I36" s="1">
        <v>2.83</v>
      </c>
      <c r="J36" s="1">
        <v>0.02</v>
      </c>
      <c r="K36" s="1">
        <v>-0.01</v>
      </c>
      <c r="L36" s="1">
        <v>0.75</v>
      </c>
      <c r="N36" s="1">
        <v>98.37</v>
      </c>
      <c r="P36" s="1" t="s">
        <v>460</v>
      </c>
      <c r="Q36" s="1" t="s">
        <v>1080</v>
      </c>
    </row>
    <row r="37" spans="1:17" s="1" customFormat="1" x14ac:dyDescent="0.3">
      <c r="A37" s="1" t="s">
        <v>1081</v>
      </c>
      <c r="B37" s="1">
        <v>39.29</v>
      </c>
      <c r="C37" s="1">
        <v>3.14</v>
      </c>
      <c r="D37" s="1">
        <v>10.9</v>
      </c>
      <c r="E37" s="1">
        <v>5.72</v>
      </c>
      <c r="F37" s="1">
        <v>10.78</v>
      </c>
      <c r="G37" s="1">
        <v>0.65</v>
      </c>
      <c r="H37" s="1">
        <v>23.61</v>
      </c>
      <c r="I37" s="1">
        <v>2.82</v>
      </c>
      <c r="J37" s="1">
        <v>0.04</v>
      </c>
      <c r="K37" s="1">
        <v>-0.01</v>
      </c>
      <c r="L37" s="1">
        <v>0.84</v>
      </c>
      <c r="N37" s="1">
        <v>97.79</v>
      </c>
      <c r="P37" s="1" t="s">
        <v>460</v>
      </c>
      <c r="Q37" s="1" t="s">
        <v>1082</v>
      </c>
    </row>
    <row r="38" spans="1:17" s="1" customFormat="1" x14ac:dyDescent="0.3">
      <c r="A38" s="1" t="s">
        <v>1083</v>
      </c>
      <c r="B38" s="1">
        <v>38.880000000000003</v>
      </c>
      <c r="C38" s="1">
        <v>3.36</v>
      </c>
      <c r="D38" s="1">
        <v>10.61</v>
      </c>
      <c r="E38" s="1">
        <v>5.52</v>
      </c>
      <c r="F38" s="1">
        <v>10.8</v>
      </c>
      <c r="G38" s="1">
        <v>0.69</v>
      </c>
      <c r="H38" s="1">
        <v>23.97</v>
      </c>
      <c r="I38" s="1">
        <v>2.74</v>
      </c>
      <c r="J38" s="1">
        <v>0</v>
      </c>
      <c r="K38" s="1">
        <v>0.01</v>
      </c>
      <c r="L38" s="1">
        <v>1.1299999999999999</v>
      </c>
      <c r="N38" s="1">
        <v>97.7</v>
      </c>
      <c r="P38" s="1" t="s">
        <v>460</v>
      </c>
      <c r="Q38" s="1" t="s">
        <v>1084</v>
      </c>
    </row>
    <row r="39" spans="1:17" s="1" customFormat="1" x14ac:dyDescent="0.3">
      <c r="A39" s="1" t="s">
        <v>1085</v>
      </c>
      <c r="B39" s="1">
        <v>39.85</v>
      </c>
      <c r="C39" s="1">
        <v>3.22</v>
      </c>
      <c r="D39" s="1">
        <v>10.9</v>
      </c>
      <c r="E39" s="1">
        <v>5.64</v>
      </c>
      <c r="F39" s="1">
        <v>10.74</v>
      </c>
      <c r="G39" s="1">
        <v>0.65</v>
      </c>
      <c r="H39" s="1">
        <v>23.42</v>
      </c>
      <c r="I39" s="1">
        <v>2.91</v>
      </c>
      <c r="J39" s="1">
        <v>-0.03</v>
      </c>
      <c r="K39" s="1">
        <v>-0.01</v>
      </c>
      <c r="L39" s="1">
        <v>1.19</v>
      </c>
      <c r="N39" s="1">
        <v>98.51</v>
      </c>
      <c r="P39" s="1" t="s">
        <v>460</v>
      </c>
      <c r="Q39" s="1" t="s">
        <v>1086</v>
      </c>
    </row>
    <row r="40" spans="1:17" s="1" customFormat="1" x14ac:dyDescent="0.3">
      <c r="A40" s="1" t="s">
        <v>1087</v>
      </c>
      <c r="B40" s="1">
        <v>43</v>
      </c>
      <c r="C40" s="1">
        <v>3.38</v>
      </c>
      <c r="D40" s="1">
        <v>11.77</v>
      </c>
      <c r="E40" s="1">
        <v>5.39</v>
      </c>
      <c r="F40" s="1">
        <v>11.78</v>
      </c>
      <c r="G40" s="1">
        <v>0.94</v>
      </c>
      <c r="H40" s="1">
        <v>27.59</v>
      </c>
      <c r="I40" s="1">
        <v>3.15</v>
      </c>
      <c r="J40" s="1">
        <v>-0.02</v>
      </c>
      <c r="K40" s="1">
        <v>0</v>
      </c>
      <c r="L40" s="1">
        <v>1.27</v>
      </c>
      <c r="N40" s="1">
        <v>108.27</v>
      </c>
      <c r="P40" s="1" t="s">
        <v>460</v>
      </c>
      <c r="Q40" s="1" t="s">
        <v>1088</v>
      </c>
    </row>
    <row r="41" spans="1:17" s="1" customFormat="1" x14ac:dyDescent="0.3">
      <c r="A41" s="1" t="s">
        <v>1089</v>
      </c>
      <c r="B41" s="1">
        <v>38.92</v>
      </c>
      <c r="C41" s="1">
        <v>3.13</v>
      </c>
      <c r="D41" s="1">
        <v>10.68</v>
      </c>
      <c r="E41" s="1">
        <v>5.21</v>
      </c>
      <c r="F41" s="1">
        <v>10.74</v>
      </c>
      <c r="G41" s="1">
        <v>0.69</v>
      </c>
      <c r="H41" s="1">
        <v>23.86</v>
      </c>
      <c r="I41" s="1">
        <v>2.78</v>
      </c>
      <c r="J41" s="1">
        <v>0</v>
      </c>
      <c r="K41" s="1">
        <v>-0.01</v>
      </c>
      <c r="L41" s="1">
        <v>1.18</v>
      </c>
      <c r="N41" s="1">
        <v>97.19</v>
      </c>
      <c r="P41" s="1" t="s">
        <v>460</v>
      </c>
      <c r="Q41" s="1" t="s">
        <v>1090</v>
      </c>
    </row>
    <row r="42" spans="1:17" s="1" customFormat="1" x14ac:dyDescent="0.3">
      <c r="A42" s="1" t="s">
        <v>1091</v>
      </c>
      <c r="B42" s="1">
        <v>39.31</v>
      </c>
      <c r="C42" s="1">
        <v>3.17</v>
      </c>
      <c r="D42" s="1">
        <v>10.7</v>
      </c>
      <c r="E42" s="1">
        <v>5.25</v>
      </c>
      <c r="F42" s="1">
        <v>10.72</v>
      </c>
      <c r="G42" s="1">
        <v>0.72</v>
      </c>
      <c r="H42" s="1">
        <v>23.89</v>
      </c>
      <c r="I42" s="1">
        <v>2.78</v>
      </c>
      <c r="J42" s="1">
        <v>0.03</v>
      </c>
      <c r="K42" s="1">
        <v>0</v>
      </c>
      <c r="L42" s="1">
        <v>1.1399999999999999</v>
      </c>
      <c r="N42" s="1">
        <v>97.72</v>
      </c>
      <c r="P42" s="1" t="s">
        <v>460</v>
      </c>
      <c r="Q42" s="1" t="s">
        <v>1092</v>
      </c>
    </row>
    <row r="43" spans="1:17" s="1" customFormat="1" x14ac:dyDescent="0.3">
      <c r="A43" s="1" t="s">
        <v>1093</v>
      </c>
      <c r="B43" s="1">
        <v>39.14</v>
      </c>
      <c r="C43" s="1">
        <v>3.17</v>
      </c>
      <c r="D43" s="1">
        <v>10.62</v>
      </c>
      <c r="E43" s="1">
        <v>5.34</v>
      </c>
      <c r="F43" s="1">
        <v>10.7</v>
      </c>
      <c r="G43" s="1">
        <v>0.69</v>
      </c>
      <c r="H43" s="1">
        <v>23.93</v>
      </c>
      <c r="I43" s="1">
        <v>2.88</v>
      </c>
      <c r="J43" s="1">
        <v>-0.01</v>
      </c>
      <c r="K43" s="1">
        <v>-0.02</v>
      </c>
      <c r="L43" s="1">
        <v>1.17</v>
      </c>
      <c r="N43" s="1">
        <v>97.63</v>
      </c>
      <c r="P43" s="1" t="s">
        <v>460</v>
      </c>
      <c r="Q43" s="1" t="s">
        <v>1094</v>
      </c>
    </row>
    <row r="44" spans="1:17" s="1" customFormat="1" x14ac:dyDescent="0.3">
      <c r="A44" s="1" t="s">
        <v>1095</v>
      </c>
      <c r="B44" s="1">
        <v>39.36</v>
      </c>
      <c r="C44" s="1">
        <v>3.13</v>
      </c>
      <c r="D44" s="1">
        <v>10.45</v>
      </c>
      <c r="E44" s="1">
        <v>5.18</v>
      </c>
      <c r="F44" s="1">
        <v>10.68</v>
      </c>
      <c r="G44" s="1">
        <v>0.76</v>
      </c>
      <c r="H44" s="1">
        <v>24.05</v>
      </c>
      <c r="I44" s="1">
        <v>2.82</v>
      </c>
      <c r="J44" s="1">
        <v>0.02</v>
      </c>
      <c r="K44" s="1">
        <v>0</v>
      </c>
      <c r="L44" s="1">
        <v>1.17</v>
      </c>
      <c r="N44" s="1">
        <v>97.62</v>
      </c>
      <c r="P44" s="1" t="s">
        <v>460</v>
      </c>
      <c r="Q44" s="1" t="s">
        <v>1096</v>
      </c>
    </row>
    <row r="45" spans="1:17" s="1" customFormat="1" x14ac:dyDescent="0.3">
      <c r="A45" s="1" t="s">
        <v>1097</v>
      </c>
      <c r="B45" s="1">
        <v>39.049999999999997</v>
      </c>
      <c r="C45" s="1">
        <v>2.72</v>
      </c>
      <c r="D45" s="1">
        <v>9.74</v>
      </c>
      <c r="E45" s="1">
        <v>4.71</v>
      </c>
      <c r="F45" s="1">
        <v>10.29</v>
      </c>
      <c r="G45" s="1">
        <v>0.93</v>
      </c>
      <c r="H45" s="1">
        <v>25.86</v>
      </c>
      <c r="I45" s="1">
        <v>2.91</v>
      </c>
      <c r="J45" s="1">
        <v>0.05</v>
      </c>
      <c r="K45" s="1">
        <v>-0.01</v>
      </c>
      <c r="L45" s="1">
        <v>1.1299999999999999</v>
      </c>
      <c r="N45" s="1">
        <v>97.4</v>
      </c>
      <c r="P45" s="1" t="s">
        <v>460</v>
      </c>
      <c r="Q45" s="1" t="s">
        <v>1098</v>
      </c>
    </row>
    <row r="46" spans="1:17" s="1" customFormat="1" x14ac:dyDescent="0.3">
      <c r="A46" s="1" t="s">
        <v>1099</v>
      </c>
      <c r="B46" s="1">
        <v>39.33</v>
      </c>
      <c r="C46" s="1">
        <v>2.69</v>
      </c>
      <c r="D46" s="1">
        <v>9.7899999999999991</v>
      </c>
      <c r="E46" s="1">
        <v>4.9000000000000004</v>
      </c>
      <c r="F46" s="1">
        <v>10.27</v>
      </c>
      <c r="G46" s="1">
        <v>0.85</v>
      </c>
      <c r="H46" s="1">
        <v>25.47</v>
      </c>
      <c r="I46" s="1">
        <v>2.9</v>
      </c>
      <c r="J46" s="1">
        <v>-0.04</v>
      </c>
      <c r="K46" s="1">
        <v>-0.01</v>
      </c>
      <c r="L46" s="1">
        <v>1.24</v>
      </c>
      <c r="N46" s="1">
        <v>97.43</v>
      </c>
      <c r="P46" s="1" t="s">
        <v>460</v>
      </c>
      <c r="Q46" s="1" t="s">
        <v>1100</v>
      </c>
    </row>
    <row r="47" spans="1:17" s="1" customFormat="1" x14ac:dyDescent="0.3">
      <c r="A47" s="1" t="s">
        <v>1101</v>
      </c>
      <c r="B47" s="1">
        <v>39.19</v>
      </c>
      <c r="C47" s="1">
        <v>2.84</v>
      </c>
      <c r="D47" s="1">
        <v>10.09</v>
      </c>
      <c r="E47" s="1">
        <v>4.99</v>
      </c>
      <c r="F47" s="1">
        <v>10.59</v>
      </c>
      <c r="G47" s="1">
        <v>0.81</v>
      </c>
      <c r="H47" s="1">
        <v>24.74</v>
      </c>
      <c r="I47" s="1">
        <v>2.83</v>
      </c>
      <c r="J47" s="1">
        <v>0.01</v>
      </c>
      <c r="K47" s="1">
        <v>-0.01</v>
      </c>
      <c r="L47" s="1">
        <v>1.1599999999999999</v>
      </c>
      <c r="N47" s="1">
        <v>97.26</v>
      </c>
      <c r="P47" s="1" t="s">
        <v>460</v>
      </c>
      <c r="Q47" s="1" t="s">
        <v>1102</v>
      </c>
    </row>
    <row r="48" spans="1:17" s="1" customFormat="1" x14ac:dyDescent="0.3"/>
    <row r="49" spans="1:17" s="1" customFormat="1" x14ac:dyDescent="0.3"/>
    <row r="50" spans="1:17" x14ac:dyDescent="0.3">
      <c r="A50" t="s">
        <v>1490</v>
      </c>
      <c r="B50">
        <v>51.81</v>
      </c>
      <c r="C50">
        <v>0.22</v>
      </c>
      <c r="D50">
        <v>1.93</v>
      </c>
      <c r="E50">
        <v>0.59</v>
      </c>
      <c r="F50">
        <v>1.0900000000000001</v>
      </c>
      <c r="G50">
        <v>0.75</v>
      </c>
      <c r="H50">
        <v>26.56</v>
      </c>
      <c r="I50">
        <v>1.83</v>
      </c>
      <c r="J50">
        <v>12.87</v>
      </c>
      <c r="K50">
        <v>0.01</v>
      </c>
      <c r="L50">
        <v>0.11</v>
      </c>
      <c r="M50">
        <v>0</v>
      </c>
      <c r="N50">
        <v>97.78</v>
      </c>
      <c r="P50" s="1" t="s">
        <v>457</v>
      </c>
      <c r="Q50" t="s">
        <v>1447</v>
      </c>
    </row>
    <row r="51" spans="1:17" s="1" customFormat="1" x14ac:dyDescent="0.3"/>
    <row r="52" spans="1:17" s="1" customFormat="1" x14ac:dyDescent="0.3"/>
    <row r="53" spans="1:17" s="1" customFormat="1" x14ac:dyDescent="0.3"/>
    <row r="54" spans="1:17" s="1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1" max="1" width="18.88671875" bestFit="1" customWidth="1"/>
    <col min="15" max="15" width="14.6640625" bestFit="1" customWidth="1"/>
    <col min="16" max="16" width="14.6640625" customWidth="1"/>
    <col min="17" max="17" width="14.109375" bestFit="1" customWidth="1"/>
    <col min="18" max="18" width="40.109375" bestFit="1" customWidth="1"/>
  </cols>
  <sheetData>
    <row r="1" spans="1:19" s="2" customFormat="1" x14ac:dyDescent="0.3">
      <c r="A1" s="2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9</v>
      </c>
      <c r="N1" s="2" t="s">
        <v>14</v>
      </c>
      <c r="O1" s="2" t="s">
        <v>450</v>
      </c>
      <c r="P1" s="2" t="s">
        <v>954</v>
      </c>
      <c r="Q1" s="2" t="s">
        <v>441</v>
      </c>
      <c r="R1" s="2" t="s">
        <v>17</v>
      </c>
    </row>
    <row r="2" spans="1:19" s="1" customFormat="1" x14ac:dyDescent="0.3">
      <c r="A2" s="1" t="s">
        <v>470</v>
      </c>
      <c r="B2">
        <v>36.43</v>
      </c>
      <c r="C2">
        <v>8.0399999999999991</v>
      </c>
      <c r="D2">
        <v>14.11</v>
      </c>
      <c r="E2">
        <v>12.5</v>
      </c>
      <c r="F2">
        <v>0.05</v>
      </c>
      <c r="G2">
        <v>0.49</v>
      </c>
      <c r="H2">
        <v>15.89</v>
      </c>
      <c r="I2">
        <v>0.46</v>
      </c>
      <c r="J2">
        <v>9.39</v>
      </c>
      <c r="K2">
        <v>0.57999999999999996</v>
      </c>
      <c r="L2">
        <v>0.04</v>
      </c>
      <c r="M2">
        <v>1.64</v>
      </c>
      <c r="N2">
        <v>99.62</v>
      </c>
      <c r="P2" s="1" t="s">
        <v>948</v>
      </c>
      <c r="Q2" s="1" t="s">
        <v>458</v>
      </c>
      <c r="R2" t="s">
        <v>471</v>
      </c>
    </row>
    <row r="3" spans="1:19" s="1" customFormat="1" x14ac:dyDescent="0.3">
      <c r="A3" s="1" t="s">
        <v>472</v>
      </c>
      <c r="B3">
        <v>35.130000000000003</v>
      </c>
      <c r="C3">
        <v>6.53</v>
      </c>
      <c r="D3">
        <v>15.34</v>
      </c>
      <c r="E3">
        <v>11.15</v>
      </c>
      <c r="F3">
        <v>0.06</v>
      </c>
      <c r="G3">
        <v>0.48</v>
      </c>
      <c r="H3">
        <v>14.78</v>
      </c>
      <c r="I3">
        <v>0.2</v>
      </c>
      <c r="J3">
        <v>9.59</v>
      </c>
      <c r="K3">
        <v>0.59</v>
      </c>
      <c r="L3">
        <v>0.06</v>
      </c>
      <c r="M3">
        <v>1.56</v>
      </c>
      <c r="N3">
        <v>95.47</v>
      </c>
      <c r="P3" s="1" t="s">
        <v>948</v>
      </c>
      <c r="Q3" s="1" t="s">
        <v>458</v>
      </c>
      <c r="R3" t="s">
        <v>473</v>
      </c>
    </row>
    <row r="4" spans="1:19" s="1" customFormat="1" x14ac:dyDescent="0.3">
      <c r="A4" s="1" t="s">
        <v>474</v>
      </c>
      <c r="B4">
        <v>36.67</v>
      </c>
      <c r="C4">
        <v>7.45</v>
      </c>
      <c r="D4">
        <v>14.36</v>
      </c>
      <c r="E4">
        <v>13.05</v>
      </c>
      <c r="F4">
        <v>0.04</v>
      </c>
      <c r="G4">
        <v>0.5</v>
      </c>
      <c r="H4">
        <v>16.059999999999999</v>
      </c>
      <c r="I4">
        <v>0.45</v>
      </c>
      <c r="J4">
        <v>9.58</v>
      </c>
      <c r="K4">
        <v>0.65</v>
      </c>
      <c r="L4">
        <v>0.04</v>
      </c>
      <c r="M4">
        <v>1.62</v>
      </c>
      <c r="N4">
        <v>100.45</v>
      </c>
      <c r="P4" s="1" t="s">
        <v>948</v>
      </c>
      <c r="Q4" s="1" t="s">
        <v>458</v>
      </c>
      <c r="R4" t="s">
        <v>475</v>
      </c>
    </row>
    <row r="5" spans="1:19" s="1" customFormat="1" x14ac:dyDescent="0.3">
      <c r="A5" s="1" t="s">
        <v>482</v>
      </c>
      <c r="B5">
        <v>35.82</v>
      </c>
      <c r="C5">
        <v>6.92</v>
      </c>
      <c r="D5">
        <v>14.66</v>
      </c>
      <c r="E5">
        <v>13.36</v>
      </c>
      <c r="F5">
        <v>0.04</v>
      </c>
      <c r="G5">
        <v>0.4</v>
      </c>
      <c r="H5">
        <v>15.11</v>
      </c>
      <c r="I5">
        <v>0.27</v>
      </c>
      <c r="J5">
        <v>9.61</v>
      </c>
      <c r="K5">
        <v>0.56999999999999995</v>
      </c>
      <c r="L5">
        <v>0.02</v>
      </c>
      <c r="M5">
        <v>1.63</v>
      </c>
      <c r="N5">
        <v>98.41</v>
      </c>
      <c r="P5" s="1" t="s">
        <v>948</v>
      </c>
      <c r="Q5" s="1" t="s">
        <v>458</v>
      </c>
      <c r="R5" t="s">
        <v>483</v>
      </c>
    </row>
    <row r="6" spans="1:19" s="3" customFormat="1" x14ac:dyDescent="0.3">
      <c r="A6" s="1" t="s">
        <v>484</v>
      </c>
      <c r="B6">
        <v>36.229999999999997</v>
      </c>
      <c r="C6">
        <v>7.42</v>
      </c>
      <c r="D6">
        <v>14.59</v>
      </c>
      <c r="E6">
        <v>13.36</v>
      </c>
      <c r="F6">
        <v>0.13</v>
      </c>
      <c r="G6">
        <v>0.47</v>
      </c>
      <c r="H6">
        <v>15.44</v>
      </c>
      <c r="I6">
        <v>0.4</v>
      </c>
      <c r="J6">
        <v>9.6199999999999992</v>
      </c>
      <c r="K6">
        <v>0.63</v>
      </c>
      <c r="L6">
        <v>0.02</v>
      </c>
      <c r="M6">
        <v>1.63</v>
      </c>
      <c r="N6">
        <v>99.94</v>
      </c>
      <c r="P6" s="1" t="s">
        <v>948</v>
      </c>
      <c r="Q6" s="1" t="s">
        <v>458</v>
      </c>
      <c r="R6" t="s">
        <v>485</v>
      </c>
    </row>
    <row r="7" spans="1:19" x14ac:dyDescent="0.3">
      <c r="A7" s="11" t="s">
        <v>178</v>
      </c>
      <c r="B7" s="7">
        <f t="shared" ref="B7:N7" si="0">AVERAGE(B2:B6)</f>
        <v>36.055999999999997</v>
      </c>
      <c r="C7" s="7">
        <f t="shared" si="0"/>
        <v>7.2720000000000002</v>
      </c>
      <c r="D7" s="7">
        <f t="shared" si="0"/>
        <v>14.612</v>
      </c>
      <c r="E7" s="7">
        <f t="shared" si="0"/>
        <v>12.684000000000001</v>
      </c>
      <c r="F7" s="7">
        <f t="shared" si="0"/>
        <v>6.4000000000000001E-2</v>
      </c>
      <c r="G7" s="7">
        <f t="shared" si="0"/>
        <v>0.46799999999999997</v>
      </c>
      <c r="H7" s="7">
        <f t="shared" si="0"/>
        <v>15.456</v>
      </c>
      <c r="I7" s="7">
        <f t="shared" si="0"/>
        <v>0.35600000000000004</v>
      </c>
      <c r="J7" s="7">
        <f t="shared" si="0"/>
        <v>9.5579999999999998</v>
      </c>
      <c r="K7" s="7">
        <f t="shared" si="0"/>
        <v>0.60399999999999987</v>
      </c>
      <c r="L7" s="7">
        <f t="shared" si="0"/>
        <v>3.5999999999999997E-2</v>
      </c>
      <c r="M7" s="7">
        <f t="shared" si="0"/>
        <v>1.6160000000000001</v>
      </c>
      <c r="N7" s="7">
        <f t="shared" si="0"/>
        <v>98.778000000000006</v>
      </c>
      <c r="O7" s="7"/>
      <c r="P7" s="7"/>
      <c r="Q7" s="1"/>
      <c r="R7" s="1"/>
    </row>
    <row r="8" spans="1:19" s="3" customFormat="1" x14ac:dyDescent="0.3">
      <c r="A8" s="3" t="s">
        <v>179</v>
      </c>
      <c r="B8" s="5">
        <f t="shared" ref="B8:N8" si="1">_xlfn.STDEV.S(B2:B6)</f>
        <v>0.60421850352335205</v>
      </c>
      <c r="C8" s="5">
        <f t="shared" si="1"/>
        <v>0.57399477349536876</v>
      </c>
      <c r="D8" s="5">
        <f t="shared" si="1"/>
        <v>0.4605105861975381</v>
      </c>
      <c r="E8" s="5">
        <f t="shared" si="1"/>
        <v>0.92667685845714287</v>
      </c>
      <c r="F8" s="5">
        <f t="shared" si="1"/>
        <v>3.781534080237807E-2</v>
      </c>
      <c r="G8" s="5">
        <f t="shared" si="1"/>
        <v>3.9623225512317888E-2</v>
      </c>
      <c r="H8" s="5">
        <f t="shared" si="1"/>
        <v>0.53153551151357714</v>
      </c>
      <c r="I8" s="5">
        <f t="shared" si="1"/>
        <v>0.11545561917897264</v>
      </c>
      <c r="J8" s="5">
        <f t="shared" si="1"/>
        <v>9.5236547606472544E-2</v>
      </c>
      <c r="K8" s="5">
        <f t="shared" si="1"/>
        <v>3.4351128074635369E-2</v>
      </c>
      <c r="L8" s="5">
        <f t="shared" si="1"/>
        <v>1.6733200530681513E-2</v>
      </c>
      <c r="M8" s="5">
        <f t="shared" si="1"/>
        <v>3.209361307176236E-2</v>
      </c>
      <c r="N8" s="5">
        <f t="shared" si="1"/>
        <v>1.9958131175037421</v>
      </c>
      <c r="O8" s="5"/>
      <c r="P8" s="5"/>
      <c r="Q8" s="1"/>
      <c r="R8" s="1"/>
    </row>
    <row r="9" spans="1:19" s="3" customFormat="1" x14ac:dyDescent="0.3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  <c r="R9" s="1"/>
    </row>
    <row r="10" spans="1:19" s="21" customFormat="1" x14ac:dyDescent="0.3">
      <c r="A10" s="21" t="s">
        <v>67</v>
      </c>
      <c r="B10" s="22">
        <v>35.281837160751564</v>
      </c>
      <c r="C10" s="22">
        <v>7.0285316631871959</v>
      </c>
      <c r="D10" s="22">
        <v>13.622129436325679</v>
      </c>
      <c r="E10" s="22">
        <v>6.5935977731384829</v>
      </c>
      <c r="F10" s="22">
        <v>1.7397355601948505E-2</v>
      </c>
      <c r="G10" s="22">
        <v>0.52192066805845516</v>
      </c>
      <c r="H10" s="22">
        <v>26.235212247738346</v>
      </c>
      <c r="I10" s="22">
        <v>0.53061934585942938</v>
      </c>
      <c r="J10" s="22">
        <v>8.7421711899791248</v>
      </c>
      <c r="K10" s="22">
        <v>1.4004871259568545</v>
      </c>
      <c r="L10" s="22">
        <v>1.7397355601948505E-2</v>
      </c>
      <c r="N10" s="21">
        <v>100</v>
      </c>
      <c r="O10" s="21">
        <v>114.96</v>
      </c>
      <c r="Q10" s="21" t="s">
        <v>460</v>
      </c>
      <c r="R10" s="21" t="s">
        <v>141</v>
      </c>
    </row>
    <row r="11" spans="1:19" s="33" customFormat="1" x14ac:dyDescent="0.3">
      <c r="A11" s="33" t="s">
        <v>73</v>
      </c>
      <c r="B11" s="33">
        <v>34.49</v>
      </c>
      <c r="C11" s="33">
        <v>6.53</v>
      </c>
      <c r="D11" s="33">
        <v>12.86</v>
      </c>
      <c r="E11" s="33">
        <v>6.85</v>
      </c>
      <c r="F11" s="33">
        <v>0</v>
      </c>
      <c r="G11" s="33">
        <v>0.54</v>
      </c>
      <c r="H11" s="33">
        <v>24.36</v>
      </c>
      <c r="I11" s="33">
        <v>0.52</v>
      </c>
      <c r="J11" s="33">
        <v>8.75</v>
      </c>
      <c r="K11" s="33">
        <v>1.25</v>
      </c>
      <c r="L11" s="33">
        <v>0.06</v>
      </c>
      <c r="N11" s="33">
        <v>96.23</v>
      </c>
      <c r="P11" s="33" t="s">
        <v>955</v>
      </c>
      <c r="Q11" s="33" t="s">
        <v>460</v>
      </c>
      <c r="R11" s="33" t="s">
        <v>144</v>
      </c>
    </row>
    <row r="12" spans="1:19" s="33" customFormat="1" x14ac:dyDescent="0.3">
      <c r="A12" s="33" t="s">
        <v>145</v>
      </c>
      <c r="B12" s="33">
        <v>34.78</v>
      </c>
      <c r="C12" s="33">
        <v>6.63</v>
      </c>
      <c r="D12" s="33">
        <v>13.25</v>
      </c>
      <c r="E12" s="33">
        <v>6.9</v>
      </c>
      <c r="F12" s="33">
        <v>0.03</v>
      </c>
      <c r="G12" s="33">
        <v>0.53</v>
      </c>
      <c r="H12" s="33">
        <v>23.85</v>
      </c>
      <c r="I12" s="33">
        <v>0.61</v>
      </c>
      <c r="J12" s="33">
        <v>8.86</v>
      </c>
      <c r="K12" s="33">
        <v>1.65</v>
      </c>
      <c r="L12" s="33">
        <v>0.05</v>
      </c>
      <c r="N12" s="33">
        <v>97.15</v>
      </c>
      <c r="P12" s="33" t="s">
        <v>955</v>
      </c>
      <c r="Q12" s="33" t="s">
        <v>460</v>
      </c>
      <c r="R12" s="33" t="s">
        <v>146</v>
      </c>
    </row>
    <row r="13" spans="1:19" s="33" customFormat="1" x14ac:dyDescent="0.3">
      <c r="A13" s="34" t="s">
        <v>178</v>
      </c>
      <c r="B13" s="35">
        <f>AVERAGE(B11:B12)</f>
        <v>34.635000000000005</v>
      </c>
      <c r="C13" s="35">
        <f t="shared" ref="C13:N13" si="2">AVERAGE(C11:C12)</f>
        <v>6.58</v>
      </c>
      <c r="D13" s="35">
        <f t="shared" si="2"/>
        <v>13.055</v>
      </c>
      <c r="E13" s="35">
        <f t="shared" si="2"/>
        <v>6.875</v>
      </c>
      <c r="F13" s="35">
        <f t="shared" si="2"/>
        <v>1.4999999999999999E-2</v>
      </c>
      <c r="G13" s="35">
        <f t="shared" si="2"/>
        <v>0.53500000000000003</v>
      </c>
      <c r="H13" s="35">
        <f t="shared" si="2"/>
        <v>24.105</v>
      </c>
      <c r="I13" s="35">
        <f t="shared" si="2"/>
        <v>0.56499999999999995</v>
      </c>
      <c r="J13" s="35">
        <f t="shared" si="2"/>
        <v>8.8049999999999997</v>
      </c>
      <c r="K13" s="35">
        <f t="shared" si="2"/>
        <v>1.45</v>
      </c>
      <c r="L13" s="35">
        <f t="shared" si="2"/>
        <v>5.5E-2</v>
      </c>
      <c r="M13" s="35"/>
      <c r="N13" s="35">
        <f t="shared" si="2"/>
        <v>96.69</v>
      </c>
      <c r="O13" s="35"/>
      <c r="P13" s="35"/>
    </row>
    <row r="14" spans="1:19" s="33" customFormat="1" x14ac:dyDescent="0.3">
      <c r="A14" s="36" t="s">
        <v>179</v>
      </c>
      <c r="B14" s="37">
        <f>_xlfn.STDEV.S(B11:B12)</f>
        <v>0.20506096654409819</v>
      </c>
      <c r="C14" s="37">
        <f t="shared" ref="C14:N14" si="3">_xlfn.STDEV.S(C11:C12)</f>
        <v>7.0710678118654502E-2</v>
      </c>
      <c r="D14" s="37">
        <f t="shared" si="3"/>
        <v>0.27577164466275395</v>
      </c>
      <c r="E14" s="37">
        <f t="shared" si="3"/>
        <v>3.5355339059327882E-2</v>
      </c>
      <c r="F14" s="37">
        <f t="shared" si="3"/>
        <v>2.1213203435596427E-2</v>
      </c>
      <c r="G14" s="37">
        <f t="shared" si="3"/>
        <v>7.0710678118654814E-3</v>
      </c>
      <c r="H14" s="37">
        <f t="shared" si="3"/>
        <v>0.36062445840513779</v>
      </c>
      <c r="I14" s="37">
        <f t="shared" si="3"/>
        <v>6.363961030678926E-2</v>
      </c>
      <c r="J14" s="37">
        <f t="shared" si="3"/>
        <v>7.7781745930519827E-2</v>
      </c>
      <c r="K14" s="37">
        <f t="shared" si="3"/>
        <v>0.28284271247461912</v>
      </c>
      <c r="L14" s="37">
        <f t="shared" si="3"/>
        <v>7.0710678118654719E-3</v>
      </c>
      <c r="M14" s="37"/>
      <c r="N14" s="37">
        <f t="shared" si="3"/>
        <v>0.65053823869162497</v>
      </c>
      <c r="O14" s="37"/>
      <c r="P14" s="37"/>
    </row>
    <row r="15" spans="1:19" s="3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N15"/>
      <c r="O15"/>
      <c r="P15"/>
      <c r="R15"/>
      <c r="S15"/>
    </row>
    <row r="16" spans="1:19" x14ac:dyDescent="0.3">
      <c r="A16" t="s">
        <v>83</v>
      </c>
      <c r="B16">
        <v>34.54</v>
      </c>
      <c r="C16">
        <v>2.25</v>
      </c>
      <c r="D16">
        <v>11.25</v>
      </c>
      <c r="E16">
        <v>3.43</v>
      </c>
      <c r="F16">
        <v>0.04</v>
      </c>
      <c r="G16">
        <v>1</v>
      </c>
      <c r="H16">
        <v>34.65</v>
      </c>
      <c r="I16">
        <v>0.52</v>
      </c>
      <c r="J16">
        <v>8.36</v>
      </c>
      <c r="K16">
        <v>1.17</v>
      </c>
      <c r="L16">
        <v>0.03</v>
      </c>
      <c r="M16">
        <v>1.1499999999999999</v>
      </c>
      <c r="N16">
        <v>98.4</v>
      </c>
      <c r="P16" t="s">
        <v>955</v>
      </c>
      <c r="Q16" t="s">
        <v>991</v>
      </c>
      <c r="R16" t="s">
        <v>84</v>
      </c>
    </row>
    <row r="17" spans="1:19" x14ac:dyDescent="0.3">
      <c r="A17" t="s">
        <v>85</v>
      </c>
      <c r="B17">
        <v>34.340000000000003</v>
      </c>
      <c r="C17">
        <v>2.11</v>
      </c>
      <c r="D17">
        <v>11.42</v>
      </c>
      <c r="E17">
        <v>3.01</v>
      </c>
      <c r="F17">
        <v>0.04</v>
      </c>
      <c r="G17">
        <v>0.97</v>
      </c>
      <c r="H17">
        <v>34.270000000000003</v>
      </c>
      <c r="I17">
        <v>0.4</v>
      </c>
      <c r="J17">
        <v>8.02</v>
      </c>
      <c r="K17">
        <v>1.01</v>
      </c>
      <c r="L17">
        <v>0.02</v>
      </c>
      <c r="M17">
        <v>1.21</v>
      </c>
      <c r="N17">
        <v>96.83</v>
      </c>
      <c r="P17" t="s">
        <v>955</v>
      </c>
      <c r="Q17" t="s">
        <v>991</v>
      </c>
      <c r="R17" t="s">
        <v>86</v>
      </c>
    </row>
    <row r="18" spans="1:19" x14ac:dyDescent="0.3">
      <c r="A18" t="s">
        <v>87</v>
      </c>
      <c r="B18">
        <v>34.15</v>
      </c>
      <c r="C18">
        <v>2.1</v>
      </c>
      <c r="D18">
        <v>11.46</v>
      </c>
      <c r="E18">
        <v>3.44</v>
      </c>
      <c r="F18">
        <v>0.05</v>
      </c>
      <c r="G18">
        <v>0.95</v>
      </c>
      <c r="H18">
        <v>32.46</v>
      </c>
      <c r="I18">
        <v>0.37</v>
      </c>
      <c r="J18">
        <v>8.3699999999999992</v>
      </c>
      <c r="K18">
        <v>1.06</v>
      </c>
      <c r="L18">
        <v>0.05</v>
      </c>
      <c r="M18">
        <v>3</v>
      </c>
      <c r="N18">
        <v>97.46</v>
      </c>
      <c r="P18" t="s">
        <v>955</v>
      </c>
      <c r="Q18" t="s">
        <v>991</v>
      </c>
      <c r="R18" t="s">
        <v>88</v>
      </c>
    </row>
    <row r="19" spans="1:19" x14ac:dyDescent="0.3">
      <c r="A19" t="s">
        <v>93</v>
      </c>
      <c r="B19">
        <v>33.43</v>
      </c>
      <c r="C19">
        <v>2.09</v>
      </c>
      <c r="D19">
        <v>12.12</v>
      </c>
      <c r="E19">
        <v>3.52</v>
      </c>
      <c r="F19">
        <v>0.05</v>
      </c>
      <c r="G19">
        <v>0.85</v>
      </c>
      <c r="H19">
        <v>33.36</v>
      </c>
      <c r="I19">
        <v>0.4</v>
      </c>
      <c r="J19">
        <v>6.9</v>
      </c>
      <c r="K19">
        <v>1.08</v>
      </c>
      <c r="L19">
        <v>0.02</v>
      </c>
      <c r="M19">
        <v>2.98</v>
      </c>
      <c r="N19">
        <v>96.81</v>
      </c>
      <c r="P19" t="s">
        <v>955</v>
      </c>
      <c r="Q19" t="s">
        <v>991</v>
      </c>
      <c r="R19" t="s">
        <v>94</v>
      </c>
    </row>
    <row r="20" spans="1:19" x14ac:dyDescent="0.3">
      <c r="A20" t="s">
        <v>83</v>
      </c>
      <c r="B20">
        <v>34.270000000000003</v>
      </c>
      <c r="C20">
        <v>2.16</v>
      </c>
      <c r="D20">
        <v>11.19</v>
      </c>
      <c r="E20">
        <v>3.42</v>
      </c>
      <c r="F20">
        <v>0.04</v>
      </c>
      <c r="G20">
        <v>0.96</v>
      </c>
      <c r="H20">
        <v>34.26</v>
      </c>
      <c r="I20">
        <v>0.53</v>
      </c>
      <c r="J20">
        <v>8.3699999999999992</v>
      </c>
      <c r="K20">
        <v>1.25</v>
      </c>
      <c r="L20">
        <v>0.03</v>
      </c>
      <c r="N20">
        <v>96.49</v>
      </c>
      <c r="P20" t="s">
        <v>955</v>
      </c>
      <c r="Q20" t="s">
        <v>991</v>
      </c>
      <c r="R20" t="s">
        <v>157</v>
      </c>
    </row>
    <row r="21" spans="1:19" x14ac:dyDescent="0.3">
      <c r="A21" t="s">
        <v>85</v>
      </c>
      <c r="B21">
        <v>34.159999999999997</v>
      </c>
      <c r="C21">
        <v>2.13</v>
      </c>
      <c r="D21">
        <v>11.14</v>
      </c>
      <c r="E21">
        <v>3.02</v>
      </c>
      <c r="F21">
        <v>0.03</v>
      </c>
      <c r="G21">
        <v>1</v>
      </c>
      <c r="H21">
        <v>34.229999999999997</v>
      </c>
      <c r="I21">
        <v>0.4</v>
      </c>
      <c r="J21">
        <v>8.07</v>
      </c>
      <c r="K21">
        <v>1.06</v>
      </c>
      <c r="L21">
        <v>0.03</v>
      </c>
      <c r="N21">
        <v>95.28</v>
      </c>
      <c r="P21" t="s">
        <v>955</v>
      </c>
      <c r="Q21" t="s">
        <v>991</v>
      </c>
      <c r="R21" t="s">
        <v>158</v>
      </c>
    </row>
    <row r="22" spans="1:19" x14ac:dyDescent="0.3">
      <c r="A22" t="s">
        <v>161</v>
      </c>
      <c r="B22">
        <v>34.159999999999997</v>
      </c>
      <c r="C22">
        <v>2.2200000000000002</v>
      </c>
      <c r="D22">
        <v>11.23</v>
      </c>
      <c r="E22">
        <v>3.39</v>
      </c>
      <c r="F22">
        <v>0.06</v>
      </c>
      <c r="G22">
        <v>0.91</v>
      </c>
      <c r="H22">
        <v>34.07</v>
      </c>
      <c r="I22">
        <v>0.41</v>
      </c>
      <c r="J22">
        <v>8.14</v>
      </c>
      <c r="K22">
        <v>1.17</v>
      </c>
      <c r="L22">
        <v>0.03</v>
      </c>
      <c r="N22">
        <v>95.79</v>
      </c>
      <c r="P22" t="s">
        <v>955</v>
      </c>
      <c r="Q22" t="s">
        <v>991</v>
      </c>
      <c r="R22" t="s">
        <v>162</v>
      </c>
    </row>
    <row r="23" spans="1:19" x14ac:dyDescent="0.3">
      <c r="A23" t="s">
        <v>163</v>
      </c>
      <c r="B23">
        <v>33.25</v>
      </c>
      <c r="C23">
        <v>2.0499999999999998</v>
      </c>
      <c r="D23">
        <v>10.84</v>
      </c>
      <c r="E23">
        <v>3.21</v>
      </c>
      <c r="F23">
        <v>0.04</v>
      </c>
      <c r="G23">
        <v>1.06</v>
      </c>
      <c r="H23">
        <v>34.020000000000003</v>
      </c>
      <c r="I23">
        <v>0.47</v>
      </c>
      <c r="J23">
        <v>7.97</v>
      </c>
      <c r="K23">
        <v>1.3</v>
      </c>
      <c r="L23">
        <v>0.03</v>
      </c>
      <c r="N23">
        <v>94.23</v>
      </c>
      <c r="P23" t="s">
        <v>955</v>
      </c>
      <c r="Q23" t="s">
        <v>991</v>
      </c>
      <c r="R23" t="s">
        <v>164</v>
      </c>
    </row>
    <row r="24" spans="1:19" x14ac:dyDescent="0.3">
      <c r="A24" t="s">
        <v>165</v>
      </c>
      <c r="B24">
        <v>34.29</v>
      </c>
      <c r="C24">
        <v>2.29</v>
      </c>
      <c r="D24">
        <v>11.38</v>
      </c>
      <c r="E24">
        <v>3.46</v>
      </c>
      <c r="F24">
        <v>0.05</v>
      </c>
      <c r="G24">
        <v>1.02</v>
      </c>
      <c r="H24">
        <v>34.21</v>
      </c>
      <c r="I24">
        <v>0.46</v>
      </c>
      <c r="J24">
        <v>8.18</v>
      </c>
      <c r="K24">
        <v>1.24</v>
      </c>
      <c r="L24">
        <v>0.02</v>
      </c>
      <c r="N24">
        <v>96.59</v>
      </c>
      <c r="P24" t="s">
        <v>955</v>
      </c>
      <c r="Q24" t="s">
        <v>991</v>
      </c>
      <c r="R24" t="s">
        <v>166</v>
      </c>
    </row>
    <row r="25" spans="1:19" x14ac:dyDescent="0.3">
      <c r="A25" t="s">
        <v>167</v>
      </c>
      <c r="B25">
        <v>37.619999999999997</v>
      </c>
      <c r="C25">
        <v>2.11</v>
      </c>
      <c r="D25">
        <v>12.4</v>
      </c>
      <c r="E25">
        <v>3.64</v>
      </c>
      <c r="F25">
        <v>0.06</v>
      </c>
      <c r="G25">
        <v>0.81</v>
      </c>
      <c r="H25">
        <v>29.17</v>
      </c>
      <c r="I25">
        <v>1.04</v>
      </c>
      <c r="J25">
        <v>7.19</v>
      </c>
      <c r="K25">
        <v>1.1299999999999999</v>
      </c>
      <c r="L25">
        <v>0.02</v>
      </c>
      <c r="N25">
        <v>95.18</v>
      </c>
      <c r="P25" t="s">
        <v>955</v>
      </c>
      <c r="Q25" t="s">
        <v>991</v>
      </c>
      <c r="R25" t="s">
        <v>168</v>
      </c>
    </row>
    <row r="26" spans="1:19" x14ac:dyDescent="0.3">
      <c r="A26" s="2" t="s">
        <v>178</v>
      </c>
      <c r="B26" s="4">
        <f>AVERAGE(B16:B25)</f>
        <v>34.421000000000006</v>
      </c>
      <c r="C26" s="4">
        <f t="shared" ref="C26:N26" si="4">AVERAGE(C16:C25)</f>
        <v>2.1509999999999998</v>
      </c>
      <c r="D26" s="4">
        <f t="shared" si="4"/>
        <v>11.443000000000001</v>
      </c>
      <c r="E26" s="4">
        <f t="shared" si="4"/>
        <v>3.3540000000000001</v>
      </c>
      <c r="F26" s="4">
        <f t="shared" si="4"/>
        <v>4.5999999999999999E-2</v>
      </c>
      <c r="G26" s="4">
        <f t="shared" si="4"/>
        <v>0.95300000000000007</v>
      </c>
      <c r="H26" s="4">
        <f t="shared" si="4"/>
        <v>33.47</v>
      </c>
      <c r="I26" s="4">
        <f t="shared" si="4"/>
        <v>0.5</v>
      </c>
      <c r="J26" s="4">
        <f t="shared" si="4"/>
        <v>7.956999999999999</v>
      </c>
      <c r="K26" s="4">
        <f t="shared" si="4"/>
        <v>1.1470000000000002</v>
      </c>
      <c r="L26" s="4">
        <f t="shared" si="4"/>
        <v>2.8000000000000004E-2</v>
      </c>
      <c r="M26" s="4">
        <f t="shared" si="4"/>
        <v>2.085</v>
      </c>
      <c r="N26" s="4">
        <f t="shared" si="4"/>
        <v>96.305999999999997</v>
      </c>
      <c r="O26" s="4"/>
      <c r="P26" s="4"/>
    </row>
    <row r="27" spans="1:19" s="3" customFormat="1" x14ac:dyDescent="0.3">
      <c r="A27" s="3" t="s">
        <v>179</v>
      </c>
      <c r="B27" s="5">
        <f>_xlfn.STDEV.S(B16:B26)</f>
        <v>1.1338999073992373</v>
      </c>
      <c r="C27" s="5">
        <f t="shared" ref="C27:N27" si="5">_xlfn.STDEV.S(C16:C26)</f>
        <v>7.368174807915466E-2</v>
      </c>
      <c r="D27" s="5">
        <f t="shared" si="5"/>
        <v>0.44508538506673073</v>
      </c>
      <c r="E27" s="5">
        <f t="shared" si="5"/>
        <v>0.19749430371532245</v>
      </c>
      <c r="F27" s="5">
        <f t="shared" si="5"/>
        <v>9.1651513899116827E-3</v>
      </c>
      <c r="G27" s="5">
        <f t="shared" si="5"/>
        <v>7.3218850031941909E-2</v>
      </c>
      <c r="H27" s="5">
        <f t="shared" si="5"/>
        <v>1.548108523327741</v>
      </c>
      <c r="I27" s="5">
        <f t="shared" si="5"/>
        <v>0.18718974330876145</v>
      </c>
      <c r="J27" s="5">
        <f t="shared" si="5"/>
        <v>0.48054240187521402</v>
      </c>
      <c r="K27" s="5">
        <f t="shared" si="5"/>
        <v>9.0779953734290916E-2</v>
      </c>
      <c r="L27" s="5">
        <f t="shared" si="5"/>
        <v>8.7177978870813192E-3</v>
      </c>
      <c r="M27" s="5">
        <f t="shared" si="5"/>
        <v>0.90527620094642913</v>
      </c>
      <c r="N27" s="5">
        <f t="shared" si="5"/>
        <v>1.1513574596970293</v>
      </c>
      <c r="O27" s="5"/>
      <c r="P27" s="5"/>
    </row>
    <row r="29" spans="1:19" s="33" customFormat="1" x14ac:dyDescent="0.3">
      <c r="A29" s="33" t="s">
        <v>283</v>
      </c>
      <c r="B29" s="33">
        <v>34.630000000000003</v>
      </c>
      <c r="C29" s="33">
        <v>7.56</v>
      </c>
      <c r="D29" s="33">
        <v>14.94</v>
      </c>
      <c r="E29" s="33">
        <v>13.17</v>
      </c>
      <c r="F29" s="33">
        <v>0.02</v>
      </c>
      <c r="G29" s="33">
        <v>0.13</v>
      </c>
      <c r="H29" s="33">
        <v>13.02</v>
      </c>
      <c r="I29" s="33">
        <v>0.99</v>
      </c>
      <c r="J29" s="33">
        <v>7.73</v>
      </c>
      <c r="K29" s="33">
        <v>0.33</v>
      </c>
      <c r="L29" s="33">
        <v>7.0000000000000007E-2</v>
      </c>
      <c r="N29" s="33">
        <v>92.6</v>
      </c>
      <c r="P29" s="33" t="s">
        <v>948</v>
      </c>
      <c r="Q29" s="33" t="s">
        <v>995</v>
      </c>
      <c r="R29" s="33" t="s">
        <v>284</v>
      </c>
      <c r="S29" s="36"/>
    </row>
    <row r="30" spans="1:19" s="33" customFormat="1" x14ac:dyDescent="0.3">
      <c r="A30" s="33" t="s">
        <v>285</v>
      </c>
      <c r="B30" s="33">
        <v>34.950000000000003</v>
      </c>
      <c r="C30" s="33">
        <v>7.25</v>
      </c>
      <c r="D30" s="33">
        <v>14.51</v>
      </c>
      <c r="E30" s="33">
        <v>12.92</v>
      </c>
      <c r="F30" s="33">
        <v>0.05</v>
      </c>
      <c r="G30" s="33">
        <v>0.16</v>
      </c>
      <c r="H30" s="33">
        <v>14.16</v>
      </c>
      <c r="I30" s="33">
        <v>0.97</v>
      </c>
      <c r="J30" s="33">
        <v>7.95</v>
      </c>
      <c r="K30" s="33">
        <v>0.33</v>
      </c>
      <c r="L30" s="33">
        <v>0.03</v>
      </c>
      <c r="N30" s="33">
        <v>93.28</v>
      </c>
      <c r="P30" s="33" t="s">
        <v>948</v>
      </c>
      <c r="Q30" s="33" t="s">
        <v>995</v>
      </c>
      <c r="R30" s="33" t="s">
        <v>286</v>
      </c>
    </row>
    <row r="31" spans="1:19" s="33" customFormat="1" x14ac:dyDescent="0.3">
      <c r="A31" s="33" t="s">
        <v>287</v>
      </c>
      <c r="B31" s="33">
        <v>35.03</v>
      </c>
      <c r="C31" s="33">
        <v>6.51</v>
      </c>
      <c r="D31" s="33">
        <v>14.3</v>
      </c>
      <c r="E31" s="33">
        <v>11.77</v>
      </c>
      <c r="F31" s="33">
        <v>0.03</v>
      </c>
      <c r="G31" s="33">
        <v>0.23</v>
      </c>
      <c r="H31" s="33">
        <v>17.329999999999998</v>
      </c>
      <c r="I31" s="33">
        <v>0.84</v>
      </c>
      <c r="J31" s="33">
        <v>8.1999999999999993</v>
      </c>
      <c r="K31" s="33">
        <v>0.28999999999999998</v>
      </c>
      <c r="L31" s="33">
        <v>0.03</v>
      </c>
      <c r="N31" s="33">
        <v>94.57</v>
      </c>
      <c r="P31" s="33" t="s">
        <v>948</v>
      </c>
      <c r="Q31" s="33" t="s">
        <v>995</v>
      </c>
      <c r="R31" s="33" t="s">
        <v>288</v>
      </c>
    </row>
    <row r="32" spans="1:19" s="33" customFormat="1" x14ac:dyDescent="0.3">
      <c r="A32" s="33" t="s">
        <v>289</v>
      </c>
      <c r="B32" s="33">
        <v>35.29</v>
      </c>
      <c r="C32" s="33">
        <v>7.35</v>
      </c>
      <c r="D32" s="33">
        <v>14.91</v>
      </c>
      <c r="E32" s="33">
        <v>13.45</v>
      </c>
      <c r="F32" s="33">
        <v>0.01</v>
      </c>
      <c r="G32" s="33">
        <v>0.11</v>
      </c>
      <c r="H32" s="33">
        <v>13.5</v>
      </c>
      <c r="I32" s="33">
        <v>0.94</v>
      </c>
      <c r="J32" s="33">
        <v>7.98</v>
      </c>
      <c r="K32" s="33">
        <v>0.36</v>
      </c>
      <c r="L32" s="33">
        <v>0.04</v>
      </c>
      <c r="N32" s="33">
        <v>93.94</v>
      </c>
      <c r="P32" s="33" t="s">
        <v>948</v>
      </c>
      <c r="Q32" s="33" t="s">
        <v>995</v>
      </c>
      <c r="R32" s="33" t="s">
        <v>290</v>
      </c>
    </row>
    <row r="33" spans="1:18" s="33" customFormat="1" x14ac:dyDescent="0.3">
      <c r="A33" s="33" t="s">
        <v>291</v>
      </c>
      <c r="B33" s="33">
        <v>35.29</v>
      </c>
      <c r="C33" s="33">
        <v>6.72</v>
      </c>
      <c r="D33" s="33">
        <v>14.25</v>
      </c>
      <c r="E33" s="33">
        <v>12.95</v>
      </c>
      <c r="F33" s="33">
        <v>0.14000000000000001</v>
      </c>
      <c r="G33" s="33">
        <v>0.15</v>
      </c>
      <c r="H33" s="33">
        <v>13.63</v>
      </c>
      <c r="I33" s="33">
        <v>0.75</v>
      </c>
      <c r="J33" s="33">
        <v>6.58</v>
      </c>
      <c r="K33" s="33">
        <v>0.34</v>
      </c>
      <c r="L33" s="33">
        <v>0.05</v>
      </c>
      <c r="N33" s="33">
        <v>90.84</v>
      </c>
      <c r="P33" s="33" t="s">
        <v>948</v>
      </c>
      <c r="Q33" s="33" t="s">
        <v>995</v>
      </c>
      <c r="R33" s="33" t="s">
        <v>292</v>
      </c>
    </row>
    <row r="34" spans="1:18" s="33" customFormat="1" x14ac:dyDescent="0.3">
      <c r="A34" s="33" t="s">
        <v>293</v>
      </c>
      <c r="B34" s="33">
        <v>34.74</v>
      </c>
      <c r="C34" s="33">
        <v>7.59</v>
      </c>
      <c r="D34" s="33">
        <v>14.7</v>
      </c>
      <c r="E34" s="33">
        <v>13.06</v>
      </c>
      <c r="F34" s="33">
        <v>0.03</v>
      </c>
      <c r="G34" s="33">
        <v>0.1</v>
      </c>
      <c r="H34" s="33">
        <v>13.27</v>
      </c>
      <c r="I34" s="33">
        <v>1.03</v>
      </c>
      <c r="J34" s="33">
        <v>7.68</v>
      </c>
      <c r="K34" s="33">
        <v>0.34</v>
      </c>
      <c r="L34" s="33">
        <v>0.06</v>
      </c>
      <c r="N34" s="33">
        <v>92.62</v>
      </c>
      <c r="P34" s="33" t="s">
        <v>948</v>
      </c>
      <c r="Q34" s="33" t="s">
        <v>995</v>
      </c>
      <c r="R34" s="33" t="s">
        <v>294</v>
      </c>
    </row>
    <row r="35" spans="1:18" s="21" customFormat="1" x14ac:dyDescent="0.3">
      <c r="A35" s="21" t="s">
        <v>295</v>
      </c>
      <c r="B35" s="22">
        <f>1.2326*29.81</f>
        <v>36.743805999999999</v>
      </c>
      <c r="C35" s="22">
        <f>1.2326*4.56</f>
        <v>5.6206559999999994</v>
      </c>
      <c r="D35" s="22">
        <f>1.2326*11.79</f>
        <v>14.532353999999998</v>
      </c>
      <c r="E35" s="22">
        <f>1.2326*8.57</f>
        <v>10.563381999999999</v>
      </c>
      <c r="F35" s="22">
        <f>1.2326*0.03</f>
        <v>3.6977999999999997E-2</v>
      </c>
      <c r="G35" s="22">
        <f>1.2326*0.29</f>
        <v>0.35745399999999994</v>
      </c>
      <c r="H35" s="22">
        <f>1.2326*17.69</f>
        <v>21.804694000000001</v>
      </c>
      <c r="I35" s="22">
        <f>1.2326*0.64</f>
        <v>0.78886400000000001</v>
      </c>
      <c r="J35" s="22">
        <f>1.2326*7.16</f>
        <v>8.8254159999999988</v>
      </c>
      <c r="K35" s="22">
        <f>1.2326*0.26</f>
        <v>0.32047599999999998</v>
      </c>
      <c r="L35" s="22">
        <f>1.2326*0.33</f>
        <v>0.40675800000000001</v>
      </c>
      <c r="M35" s="22"/>
      <c r="N35" s="22">
        <f>1.2326*81.13</f>
        <v>100.00083799999999</v>
      </c>
      <c r="O35" s="21">
        <v>81.13</v>
      </c>
      <c r="Q35" s="21" t="s">
        <v>995</v>
      </c>
      <c r="R35" s="21" t="s">
        <v>296</v>
      </c>
    </row>
    <row r="36" spans="1:18" s="33" customFormat="1" x14ac:dyDescent="0.3">
      <c r="A36" s="34" t="s">
        <v>178</v>
      </c>
      <c r="B36" s="35">
        <f>AVERAGE(B29:B34)</f>
        <v>34.988333333333337</v>
      </c>
      <c r="C36" s="35">
        <f t="shared" ref="C36:N36" si="6">AVERAGE(C29:C34)</f>
        <v>7.163333333333334</v>
      </c>
      <c r="D36" s="35">
        <f t="shared" si="6"/>
        <v>14.601666666666667</v>
      </c>
      <c r="E36" s="35">
        <f t="shared" si="6"/>
        <v>12.886666666666668</v>
      </c>
      <c r="F36" s="35">
        <f t="shared" si="6"/>
        <v>4.6666666666666669E-2</v>
      </c>
      <c r="G36" s="35">
        <f t="shared" si="6"/>
        <v>0.14666666666666667</v>
      </c>
      <c r="H36" s="35">
        <f t="shared" si="6"/>
        <v>14.151666666666666</v>
      </c>
      <c r="I36" s="35">
        <f t="shared" si="6"/>
        <v>0.92</v>
      </c>
      <c r="J36" s="35">
        <f t="shared" si="6"/>
        <v>7.6866666666666665</v>
      </c>
      <c r="K36" s="35">
        <f t="shared" si="6"/>
        <v>0.33166666666666672</v>
      </c>
      <c r="L36" s="35">
        <f t="shared" si="6"/>
        <v>4.6666666666666669E-2</v>
      </c>
      <c r="M36" s="35"/>
      <c r="N36" s="35">
        <f t="shared" si="6"/>
        <v>92.975000000000009</v>
      </c>
      <c r="O36" s="35"/>
      <c r="P36" s="35"/>
    </row>
    <row r="37" spans="1:18" s="33" customFormat="1" x14ac:dyDescent="0.3">
      <c r="A37" s="36" t="s">
        <v>179</v>
      </c>
      <c r="B37" s="37">
        <f>_xlfn.STDEV.S(B29:B34)</f>
        <v>0.27396471792306737</v>
      </c>
      <c r="C37" s="37">
        <f t="shared" ref="C37:N37" si="7">_xlfn.STDEV.S(C29:C34)</f>
        <v>0.44835997442531228</v>
      </c>
      <c r="D37" s="37">
        <f t="shared" si="7"/>
        <v>0.29741665499206077</v>
      </c>
      <c r="E37" s="37">
        <f t="shared" si="7"/>
        <v>0.57960906365123965</v>
      </c>
      <c r="F37" s="37">
        <f t="shared" si="7"/>
        <v>4.7609522856952337E-2</v>
      </c>
      <c r="G37" s="37">
        <f t="shared" si="7"/>
        <v>4.6761807778000521E-2</v>
      </c>
      <c r="H37" s="37">
        <f t="shared" si="7"/>
        <v>1.6035387948742117</v>
      </c>
      <c r="I37" s="37">
        <f t="shared" si="7"/>
        <v>0.10507140429250801</v>
      </c>
      <c r="J37" s="37">
        <f t="shared" si="7"/>
        <v>0.57367819085848692</v>
      </c>
      <c r="K37" s="37">
        <f t="shared" si="7"/>
        <v>2.3166067138525415E-2</v>
      </c>
      <c r="L37" s="37">
        <f t="shared" si="7"/>
        <v>1.6329931618554502E-2</v>
      </c>
      <c r="M37" s="37"/>
      <c r="N37" s="37">
        <f t="shared" si="7"/>
        <v>1.2956195429214519</v>
      </c>
      <c r="O37" s="37"/>
      <c r="P37" s="37"/>
    </row>
    <row r="39" spans="1:18" x14ac:dyDescent="0.3">
      <c r="A39" t="s">
        <v>299</v>
      </c>
      <c r="B39">
        <v>34.590000000000003</v>
      </c>
      <c r="C39">
        <v>3.42</v>
      </c>
      <c r="D39">
        <v>13.35</v>
      </c>
      <c r="E39">
        <v>6.56</v>
      </c>
      <c r="F39">
        <v>0.01</v>
      </c>
      <c r="G39">
        <v>1.03</v>
      </c>
      <c r="H39">
        <v>27.1</v>
      </c>
      <c r="I39">
        <v>0.62</v>
      </c>
      <c r="J39">
        <v>8.8000000000000007</v>
      </c>
      <c r="K39">
        <v>1.74</v>
      </c>
      <c r="L39">
        <v>7.0000000000000007E-2</v>
      </c>
      <c r="N39">
        <v>97.31</v>
      </c>
      <c r="P39" t="s">
        <v>955</v>
      </c>
      <c r="Q39" t="s">
        <v>444</v>
      </c>
      <c r="R39" t="s">
        <v>300</v>
      </c>
    </row>
    <row r="40" spans="1:18" x14ac:dyDescent="0.3">
      <c r="A40" t="s">
        <v>301</v>
      </c>
      <c r="B40">
        <v>34.97</v>
      </c>
      <c r="C40">
        <v>3.37</v>
      </c>
      <c r="D40">
        <v>13.45</v>
      </c>
      <c r="E40">
        <v>6.5</v>
      </c>
      <c r="F40">
        <v>0.02</v>
      </c>
      <c r="G40">
        <v>0.91</v>
      </c>
      <c r="H40">
        <v>27.15</v>
      </c>
      <c r="I40">
        <v>0.7</v>
      </c>
      <c r="J40">
        <v>8.43</v>
      </c>
      <c r="K40">
        <v>1.67</v>
      </c>
      <c r="L40">
        <v>0.09</v>
      </c>
      <c r="N40">
        <v>97.24</v>
      </c>
      <c r="P40" t="s">
        <v>955</v>
      </c>
      <c r="Q40" t="s">
        <v>444</v>
      </c>
      <c r="R40" t="s">
        <v>302</v>
      </c>
    </row>
    <row r="41" spans="1:18" x14ac:dyDescent="0.3">
      <c r="A41" t="s">
        <v>303</v>
      </c>
      <c r="B41">
        <v>33.69</v>
      </c>
      <c r="C41">
        <v>4.68</v>
      </c>
      <c r="D41">
        <v>13.67</v>
      </c>
      <c r="E41">
        <v>6.33</v>
      </c>
      <c r="F41">
        <v>0.04</v>
      </c>
      <c r="G41">
        <v>0.87</v>
      </c>
      <c r="H41">
        <v>25.07</v>
      </c>
      <c r="I41">
        <v>0.72</v>
      </c>
      <c r="J41">
        <v>8.36</v>
      </c>
      <c r="K41">
        <v>1.55</v>
      </c>
      <c r="L41">
        <v>0.06</v>
      </c>
      <c r="N41">
        <v>95.05</v>
      </c>
      <c r="P41" t="s">
        <v>955</v>
      </c>
      <c r="Q41" t="s">
        <v>444</v>
      </c>
      <c r="R41" t="s">
        <v>304</v>
      </c>
    </row>
    <row r="42" spans="1:18" x14ac:dyDescent="0.3">
      <c r="A42" t="s">
        <v>305</v>
      </c>
      <c r="B42">
        <v>34.770000000000003</v>
      </c>
      <c r="C42">
        <v>3.4</v>
      </c>
      <c r="D42">
        <v>13.49</v>
      </c>
      <c r="E42">
        <v>6.3</v>
      </c>
      <c r="F42">
        <v>0</v>
      </c>
      <c r="G42">
        <v>0.99</v>
      </c>
      <c r="H42">
        <v>27.72</v>
      </c>
      <c r="I42">
        <v>0.65</v>
      </c>
      <c r="J42">
        <v>8.56</v>
      </c>
      <c r="K42">
        <v>1.71</v>
      </c>
      <c r="L42">
        <v>7.0000000000000007E-2</v>
      </c>
      <c r="N42">
        <v>97.68</v>
      </c>
      <c r="P42" t="s">
        <v>955</v>
      </c>
      <c r="Q42" t="s">
        <v>444</v>
      </c>
      <c r="R42" t="s">
        <v>306</v>
      </c>
    </row>
    <row r="43" spans="1:18" x14ac:dyDescent="0.3">
      <c r="A43" t="s">
        <v>307</v>
      </c>
      <c r="B43">
        <v>33.92</v>
      </c>
      <c r="C43">
        <v>3.27</v>
      </c>
      <c r="D43">
        <v>12.87</v>
      </c>
      <c r="E43">
        <v>4.66</v>
      </c>
      <c r="F43">
        <v>0</v>
      </c>
      <c r="G43">
        <v>1.29</v>
      </c>
      <c r="H43">
        <v>28.54</v>
      </c>
      <c r="I43">
        <v>0.43</v>
      </c>
      <c r="J43">
        <v>8.7799999999999994</v>
      </c>
      <c r="K43">
        <v>1.44</v>
      </c>
      <c r="L43">
        <v>0.12</v>
      </c>
      <c r="N43">
        <v>95.31</v>
      </c>
      <c r="P43" t="s">
        <v>955</v>
      </c>
      <c r="Q43" t="s">
        <v>444</v>
      </c>
      <c r="R43" t="s">
        <v>308</v>
      </c>
    </row>
    <row r="44" spans="1:18" s="21" customFormat="1" x14ac:dyDescent="0.3">
      <c r="A44" s="21" t="s">
        <v>309</v>
      </c>
      <c r="B44" s="22">
        <f>1.5783*22.29</f>
        <v>35.180306999999999</v>
      </c>
      <c r="C44" s="22">
        <f>1.5783*1.76</f>
        <v>2.7778080000000003</v>
      </c>
      <c r="D44" s="22">
        <f>1.5783*8.28</f>
        <v>13.068323999999999</v>
      </c>
      <c r="E44" s="22">
        <f>1.5783*3.55</f>
        <v>5.6029650000000002</v>
      </c>
      <c r="F44" s="22">
        <f>1.5783*-0.01</f>
        <v>-1.5783000000000002E-2</v>
      </c>
      <c r="G44" s="22">
        <f>1.5783*0.87</f>
        <v>1.373121</v>
      </c>
      <c r="H44" s="22">
        <f>1.5783*19.95</f>
        <v>31.487085</v>
      </c>
      <c r="I44" s="22">
        <f>1.5783*0.22</f>
        <v>0.34722600000000003</v>
      </c>
      <c r="J44" s="22">
        <f>1.5783*5.6</f>
        <v>8.8384799999999988</v>
      </c>
      <c r="K44" s="22">
        <f>1.5783*1.13</f>
        <v>1.7834789999999998</v>
      </c>
      <c r="L44" s="22">
        <f>1.5783*0.7</f>
        <v>1.1048099999999998</v>
      </c>
      <c r="N44" s="21">
        <f>1.5783*64.36</f>
        <v>101.57938799999999</v>
      </c>
      <c r="O44" s="21">
        <v>64.36</v>
      </c>
      <c r="Q44" s="21" t="s">
        <v>444</v>
      </c>
      <c r="R44" s="21" t="s">
        <v>310</v>
      </c>
    </row>
    <row r="45" spans="1:18" x14ac:dyDescent="0.3">
      <c r="A45" s="2" t="s">
        <v>178</v>
      </c>
      <c r="B45" s="4">
        <f>AVERAGE(B39:B43)</f>
        <v>34.387999999999998</v>
      </c>
      <c r="C45" s="4">
        <f t="shared" ref="C45:N45" si="8">AVERAGE(C39:C43)</f>
        <v>3.6280000000000001</v>
      </c>
      <c r="D45" s="4">
        <f t="shared" si="8"/>
        <v>13.366</v>
      </c>
      <c r="E45" s="4">
        <f t="shared" si="8"/>
        <v>6.07</v>
      </c>
      <c r="F45" s="4">
        <f t="shared" si="8"/>
        <v>1.4000000000000002E-2</v>
      </c>
      <c r="G45" s="4">
        <f t="shared" si="8"/>
        <v>1.018</v>
      </c>
      <c r="H45" s="4">
        <f t="shared" si="8"/>
        <v>27.115999999999996</v>
      </c>
      <c r="I45" s="4">
        <f t="shared" si="8"/>
        <v>0.624</v>
      </c>
      <c r="J45" s="4">
        <f t="shared" si="8"/>
        <v>8.5860000000000003</v>
      </c>
      <c r="K45" s="4">
        <f t="shared" si="8"/>
        <v>1.6219999999999999</v>
      </c>
      <c r="L45" s="4">
        <f t="shared" si="8"/>
        <v>8.2000000000000003E-2</v>
      </c>
      <c r="M45" s="4"/>
      <c r="N45" s="4">
        <f t="shared" si="8"/>
        <v>96.518000000000001</v>
      </c>
      <c r="O45" s="4"/>
      <c r="P45" s="4"/>
    </row>
    <row r="46" spans="1:18" x14ac:dyDescent="0.3">
      <c r="A46" s="3" t="s">
        <v>179</v>
      </c>
      <c r="B46" s="5">
        <f>_xlfn.STDEV.S(B39:B43)</f>
        <v>0.55490539734264699</v>
      </c>
      <c r="C46" s="5">
        <f t="shared" ref="C46:N46" si="9">_xlfn.STDEV.S(C39:C43)</f>
        <v>0.59090608390842769</v>
      </c>
      <c r="D46" s="5">
        <f t="shared" si="9"/>
        <v>0.30046630426721754</v>
      </c>
      <c r="E46" s="5">
        <f t="shared" si="9"/>
        <v>0.79586431004285818</v>
      </c>
      <c r="F46" s="5">
        <f t="shared" si="9"/>
        <v>1.6733200530681513E-2</v>
      </c>
      <c r="G46" s="5">
        <f t="shared" si="9"/>
        <v>0.16468151080191198</v>
      </c>
      <c r="H46" s="5">
        <f t="shared" si="9"/>
        <v>1.2825872290023781</v>
      </c>
      <c r="I46" s="5">
        <f t="shared" si="9"/>
        <v>0.11545561917897264</v>
      </c>
      <c r="J46" s="5">
        <f t="shared" si="9"/>
        <v>0.19969977466186609</v>
      </c>
      <c r="K46" s="5">
        <f t="shared" si="9"/>
        <v>0.12477980605851254</v>
      </c>
      <c r="L46" s="5">
        <f t="shared" si="9"/>
        <v>2.3874672772626629E-2</v>
      </c>
      <c r="M46" s="5"/>
      <c r="N46" s="5">
        <f t="shared" si="9"/>
        <v>1.2362321788402062</v>
      </c>
      <c r="O46" s="5"/>
      <c r="P46" s="5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6"/>
  <sheetViews>
    <sheetView workbookViewId="0">
      <pane ySplit="1" topLeftCell="A2" activePane="bottomLeft" state="frozen"/>
      <selection pane="bottomLeft" activeCell="D305" sqref="D305"/>
    </sheetView>
  </sheetViews>
  <sheetFormatPr defaultRowHeight="14.4" x14ac:dyDescent="0.3"/>
  <cols>
    <col min="1" max="1" width="20.5546875" bestFit="1" customWidth="1"/>
    <col min="17" max="17" width="15.33203125" bestFit="1" customWidth="1"/>
    <col min="18" max="18" width="24.6640625" bestFit="1" customWidth="1"/>
    <col min="19" max="19" width="40.33203125" bestFit="1" customWidth="1"/>
  </cols>
  <sheetData>
    <row r="1" spans="1:19" x14ac:dyDescent="0.3">
      <c r="A1" s="2" t="s">
        <v>16</v>
      </c>
      <c r="B1" s="2" t="s">
        <v>0</v>
      </c>
      <c r="C1" s="2" t="s">
        <v>1</v>
      </c>
      <c r="D1" s="2" t="s">
        <v>2</v>
      </c>
      <c r="E1" s="2" t="s">
        <v>461</v>
      </c>
      <c r="F1" s="2" t="s">
        <v>3</v>
      </c>
      <c r="G1" s="2" t="s">
        <v>4</v>
      </c>
      <c r="H1" s="66" t="s">
        <v>7</v>
      </c>
      <c r="I1" s="2" t="s">
        <v>5</v>
      </c>
      <c r="J1" s="2" t="s">
        <v>6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9</v>
      </c>
      <c r="P1" s="2" t="s">
        <v>14</v>
      </c>
      <c r="Q1" s="2" t="s">
        <v>973</v>
      </c>
      <c r="R1" s="2" t="s">
        <v>441</v>
      </c>
      <c r="S1" s="2" t="s">
        <v>17</v>
      </c>
    </row>
    <row r="2" spans="1:19" x14ac:dyDescent="0.3">
      <c r="A2" t="s">
        <v>1163</v>
      </c>
      <c r="B2">
        <v>50.59</v>
      </c>
      <c r="C2">
        <v>0.16</v>
      </c>
      <c r="D2">
        <v>1.08</v>
      </c>
      <c r="E2">
        <v>-0.01</v>
      </c>
      <c r="F2">
        <v>7.33</v>
      </c>
      <c r="G2">
        <v>20.38</v>
      </c>
      <c r="H2">
        <v>0.05</v>
      </c>
      <c r="I2">
        <v>1.31</v>
      </c>
      <c r="J2">
        <v>17.86</v>
      </c>
      <c r="K2">
        <v>1.35</v>
      </c>
      <c r="M2">
        <v>0.04</v>
      </c>
      <c r="P2">
        <v>100.14</v>
      </c>
      <c r="Q2" t="s">
        <v>971</v>
      </c>
      <c r="R2" t="s">
        <v>1419</v>
      </c>
      <c r="S2" t="s">
        <v>1164</v>
      </c>
    </row>
    <row r="3" spans="1:19" x14ac:dyDescent="0.3">
      <c r="A3" t="s">
        <v>1165</v>
      </c>
      <c r="B3">
        <v>50.6</v>
      </c>
      <c r="C3">
        <v>0.24</v>
      </c>
      <c r="D3">
        <v>1.2</v>
      </c>
      <c r="E3">
        <v>0</v>
      </c>
      <c r="F3">
        <v>7.46</v>
      </c>
      <c r="G3">
        <v>20.170000000000002</v>
      </c>
      <c r="H3">
        <v>-0.01</v>
      </c>
      <c r="I3">
        <v>1.32</v>
      </c>
      <c r="J3">
        <v>17.649999999999999</v>
      </c>
      <c r="K3">
        <v>1.28</v>
      </c>
      <c r="M3">
        <v>0.05</v>
      </c>
      <c r="P3">
        <v>99.97</v>
      </c>
      <c r="Q3" t="s">
        <v>971</v>
      </c>
      <c r="R3" t="s">
        <v>1419</v>
      </c>
      <c r="S3" t="s">
        <v>1166</v>
      </c>
    </row>
    <row r="4" spans="1:19" x14ac:dyDescent="0.3">
      <c r="A4" t="s">
        <v>1167</v>
      </c>
      <c r="B4">
        <v>50.79</v>
      </c>
      <c r="C4">
        <v>0.23</v>
      </c>
      <c r="D4">
        <v>1.1399999999999999</v>
      </c>
      <c r="E4">
        <v>-0.01</v>
      </c>
      <c r="F4">
        <v>7.77</v>
      </c>
      <c r="G4">
        <v>20.49</v>
      </c>
      <c r="H4">
        <v>0.04</v>
      </c>
      <c r="I4">
        <v>1.25</v>
      </c>
      <c r="J4">
        <v>17.78</v>
      </c>
      <c r="K4">
        <v>1.1599999999999999</v>
      </c>
      <c r="M4">
        <v>0.04</v>
      </c>
      <c r="P4">
        <v>100.7</v>
      </c>
      <c r="Q4" t="s">
        <v>971</v>
      </c>
      <c r="R4" t="s">
        <v>1419</v>
      </c>
      <c r="S4" t="s">
        <v>1168</v>
      </c>
    </row>
    <row r="5" spans="1:19" x14ac:dyDescent="0.3">
      <c r="A5" t="s">
        <v>1169</v>
      </c>
      <c r="B5">
        <v>48.92</v>
      </c>
      <c r="C5">
        <v>0.14000000000000001</v>
      </c>
      <c r="D5">
        <v>0.75</v>
      </c>
      <c r="E5">
        <v>0.01</v>
      </c>
      <c r="F5">
        <v>6.25</v>
      </c>
      <c r="G5">
        <v>20.51</v>
      </c>
      <c r="H5">
        <v>0.04</v>
      </c>
      <c r="I5">
        <v>1.49</v>
      </c>
      <c r="J5">
        <v>19.260000000000002</v>
      </c>
      <c r="K5">
        <v>1</v>
      </c>
      <c r="M5">
        <v>0.01</v>
      </c>
      <c r="P5">
        <v>98.37</v>
      </c>
      <c r="Q5" t="s">
        <v>971</v>
      </c>
      <c r="R5" t="s">
        <v>1419</v>
      </c>
      <c r="S5" t="s">
        <v>1170</v>
      </c>
    </row>
    <row r="6" spans="1:19" x14ac:dyDescent="0.3">
      <c r="A6" t="s">
        <v>1171</v>
      </c>
      <c r="B6">
        <v>49.9</v>
      </c>
      <c r="C6">
        <v>0.14000000000000001</v>
      </c>
      <c r="D6">
        <v>0.76</v>
      </c>
      <c r="E6">
        <v>-0.01</v>
      </c>
      <c r="F6">
        <v>6.47</v>
      </c>
      <c r="G6">
        <v>20.8</v>
      </c>
      <c r="H6">
        <v>0.03</v>
      </c>
      <c r="I6">
        <v>1.48</v>
      </c>
      <c r="J6">
        <v>19.05</v>
      </c>
      <c r="K6">
        <v>1.07</v>
      </c>
      <c r="M6">
        <v>0.08</v>
      </c>
      <c r="P6">
        <v>99.78</v>
      </c>
      <c r="Q6" t="s">
        <v>971</v>
      </c>
      <c r="R6" t="s">
        <v>1419</v>
      </c>
      <c r="S6" t="s">
        <v>1172</v>
      </c>
    </row>
    <row r="7" spans="1:19" x14ac:dyDescent="0.3">
      <c r="A7" t="s">
        <v>1173</v>
      </c>
      <c r="B7">
        <v>49.71</v>
      </c>
      <c r="C7">
        <v>0.16</v>
      </c>
      <c r="D7">
        <v>1.75</v>
      </c>
      <c r="E7">
        <v>0.01</v>
      </c>
      <c r="F7">
        <v>6.44</v>
      </c>
      <c r="G7">
        <v>20.04</v>
      </c>
      <c r="H7">
        <v>-0.04</v>
      </c>
      <c r="I7">
        <v>1.4</v>
      </c>
      <c r="J7">
        <v>19.399999999999999</v>
      </c>
      <c r="K7">
        <v>1.26</v>
      </c>
      <c r="M7">
        <v>0.05</v>
      </c>
      <c r="P7">
        <v>100.22</v>
      </c>
      <c r="Q7" t="s">
        <v>971</v>
      </c>
      <c r="R7" t="s">
        <v>1419</v>
      </c>
      <c r="S7" t="s">
        <v>1174</v>
      </c>
    </row>
    <row r="8" spans="1:19" x14ac:dyDescent="0.3">
      <c r="A8" t="s">
        <v>1175</v>
      </c>
      <c r="B8">
        <v>49.2</v>
      </c>
      <c r="C8">
        <v>0.16</v>
      </c>
      <c r="D8">
        <v>0.93</v>
      </c>
      <c r="E8">
        <v>-0.02</v>
      </c>
      <c r="F8">
        <v>6.38</v>
      </c>
      <c r="G8">
        <v>19.989999999999998</v>
      </c>
      <c r="H8">
        <v>0.02</v>
      </c>
      <c r="I8">
        <v>1.35</v>
      </c>
      <c r="J8">
        <v>19.149999999999999</v>
      </c>
      <c r="K8">
        <v>1.1200000000000001</v>
      </c>
      <c r="M8">
        <v>0.05</v>
      </c>
      <c r="P8">
        <v>98.36</v>
      </c>
      <c r="Q8" t="s">
        <v>971</v>
      </c>
      <c r="R8" t="s">
        <v>1419</v>
      </c>
      <c r="S8" t="s">
        <v>1176</v>
      </c>
    </row>
    <row r="9" spans="1:19" x14ac:dyDescent="0.3">
      <c r="A9" t="s">
        <v>1177</v>
      </c>
      <c r="B9">
        <v>49.74</v>
      </c>
      <c r="C9">
        <v>0.16</v>
      </c>
      <c r="D9">
        <v>0.75</v>
      </c>
      <c r="E9">
        <v>-0.01</v>
      </c>
      <c r="F9">
        <v>6.45</v>
      </c>
      <c r="G9">
        <v>20.36</v>
      </c>
      <c r="H9">
        <v>0</v>
      </c>
      <c r="I9">
        <v>1.5</v>
      </c>
      <c r="J9">
        <v>19.48</v>
      </c>
      <c r="K9">
        <v>0.96</v>
      </c>
      <c r="M9">
        <v>0.04</v>
      </c>
      <c r="P9">
        <v>99.43</v>
      </c>
      <c r="Q9" t="s">
        <v>971</v>
      </c>
      <c r="R9" t="s">
        <v>1419</v>
      </c>
      <c r="S9" t="s">
        <v>1178</v>
      </c>
    </row>
    <row r="10" spans="1:19" x14ac:dyDescent="0.3">
      <c r="A10" t="s">
        <v>1179</v>
      </c>
      <c r="B10">
        <v>49.67</v>
      </c>
      <c r="C10">
        <v>0.14000000000000001</v>
      </c>
      <c r="D10">
        <v>0.75</v>
      </c>
      <c r="E10">
        <v>-0.01</v>
      </c>
      <c r="F10">
        <v>6.75</v>
      </c>
      <c r="G10">
        <v>20.2</v>
      </c>
      <c r="H10">
        <v>0.01</v>
      </c>
      <c r="I10">
        <v>1.41</v>
      </c>
      <c r="J10">
        <v>18.920000000000002</v>
      </c>
      <c r="K10">
        <v>1.06</v>
      </c>
      <c r="M10">
        <v>0.03</v>
      </c>
      <c r="P10">
        <v>98.94</v>
      </c>
      <c r="Q10" t="s">
        <v>971</v>
      </c>
      <c r="R10" t="s">
        <v>1419</v>
      </c>
      <c r="S10" t="s">
        <v>1180</v>
      </c>
    </row>
    <row r="11" spans="1:19" x14ac:dyDescent="0.3">
      <c r="A11" t="s">
        <v>1181</v>
      </c>
      <c r="B11">
        <v>50.14</v>
      </c>
      <c r="C11">
        <v>0.17</v>
      </c>
      <c r="D11">
        <v>1.1399999999999999</v>
      </c>
      <c r="E11">
        <v>0</v>
      </c>
      <c r="F11">
        <v>6.62</v>
      </c>
      <c r="G11">
        <v>19.95</v>
      </c>
      <c r="H11">
        <v>0</v>
      </c>
      <c r="I11">
        <v>1.3</v>
      </c>
      <c r="J11">
        <v>19.25</v>
      </c>
      <c r="K11">
        <v>1.4</v>
      </c>
      <c r="M11">
        <v>0.05</v>
      </c>
      <c r="P11">
        <v>100.03</v>
      </c>
      <c r="Q11" t="s">
        <v>971</v>
      </c>
      <c r="R11" t="s">
        <v>1419</v>
      </c>
      <c r="S11" t="s">
        <v>1182</v>
      </c>
    </row>
    <row r="12" spans="1:19" x14ac:dyDescent="0.3">
      <c r="A12" t="s">
        <v>1183</v>
      </c>
      <c r="B12">
        <v>50.63</v>
      </c>
      <c r="C12">
        <v>0.19</v>
      </c>
      <c r="D12">
        <v>1.22</v>
      </c>
      <c r="E12">
        <v>-0.01</v>
      </c>
      <c r="F12">
        <v>6.96</v>
      </c>
      <c r="G12">
        <v>19.98</v>
      </c>
      <c r="H12">
        <v>0.02</v>
      </c>
      <c r="I12">
        <v>1.27</v>
      </c>
      <c r="J12">
        <v>18.96</v>
      </c>
      <c r="K12">
        <v>1.28</v>
      </c>
      <c r="M12">
        <v>0.05</v>
      </c>
      <c r="P12">
        <v>100.55</v>
      </c>
      <c r="Q12" t="s">
        <v>971</v>
      </c>
      <c r="R12" t="s">
        <v>1419</v>
      </c>
      <c r="S12" t="s">
        <v>1184</v>
      </c>
    </row>
    <row r="13" spans="1:19" x14ac:dyDescent="0.3">
      <c r="A13" t="s">
        <v>1185</v>
      </c>
      <c r="B13">
        <v>50.49</v>
      </c>
      <c r="C13">
        <v>0.22</v>
      </c>
      <c r="D13">
        <v>1.28</v>
      </c>
      <c r="E13">
        <v>0</v>
      </c>
      <c r="F13">
        <v>7.01</v>
      </c>
      <c r="G13">
        <v>20.170000000000002</v>
      </c>
      <c r="H13">
        <v>0.04</v>
      </c>
      <c r="I13">
        <v>1.27</v>
      </c>
      <c r="J13">
        <v>18.7</v>
      </c>
      <c r="K13">
        <v>1.28</v>
      </c>
      <c r="M13">
        <v>0.04</v>
      </c>
      <c r="P13">
        <v>100.5</v>
      </c>
      <c r="Q13" t="s">
        <v>971</v>
      </c>
      <c r="R13" t="s">
        <v>1419</v>
      </c>
      <c r="S13" t="s">
        <v>1186</v>
      </c>
    </row>
    <row r="14" spans="1:19" x14ac:dyDescent="0.3">
      <c r="A14" t="s">
        <v>1187</v>
      </c>
      <c r="B14">
        <v>50.48</v>
      </c>
      <c r="C14">
        <v>0.19</v>
      </c>
      <c r="D14">
        <v>1.1100000000000001</v>
      </c>
      <c r="E14">
        <v>0.01</v>
      </c>
      <c r="F14">
        <v>6.96</v>
      </c>
      <c r="G14">
        <v>20.149999999999999</v>
      </c>
      <c r="H14">
        <v>0.05</v>
      </c>
      <c r="I14">
        <v>1.32</v>
      </c>
      <c r="J14">
        <v>18.86</v>
      </c>
      <c r="K14">
        <v>1.2</v>
      </c>
      <c r="M14">
        <v>0.04</v>
      </c>
      <c r="P14">
        <v>100.38</v>
      </c>
      <c r="Q14" t="s">
        <v>971</v>
      </c>
      <c r="R14" t="s">
        <v>1419</v>
      </c>
      <c r="S14" t="s">
        <v>1188</v>
      </c>
    </row>
    <row r="15" spans="1:19" x14ac:dyDescent="0.3">
      <c r="A15" t="s">
        <v>1189</v>
      </c>
      <c r="B15">
        <v>50.33</v>
      </c>
      <c r="C15">
        <v>0.19</v>
      </c>
      <c r="D15">
        <v>1.0900000000000001</v>
      </c>
      <c r="E15">
        <v>-0.01</v>
      </c>
      <c r="F15">
        <v>6.86</v>
      </c>
      <c r="G15">
        <v>20.12</v>
      </c>
      <c r="H15">
        <v>-0.02</v>
      </c>
      <c r="I15">
        <v>1.33</v>
      </c>
      <c r="J15">
        <v>18.940000000000001</v>
      </c>
      <c r="K15">
        <v>1.17</v>
      </c>
      <c r="M15">
        <v>0.03</v>
      </c>
      <c r="P15">
        <v>100.05</v>
      </c>
      <c r="Q15" t="s">
        <v>971</v>
      </c>
      <c r="R15" t="s">
        <v>1419</v>
      </c>
      <c r="S15" t="s">
        <v>1190</v>
      </c>
    </row>
    <row r="16" spans="1:19" x14ac:dyDescent="0.3">
      <c r="A16" t="s">
        <v>1191</v>
      </c>
      <c r="B16">
        <v>50.27</v>
      </c>
      <c r="C16">
        <v>0.18</v>
      </c>
      <c r="D16">
        <v>1.03</v>
      </c>
      <c r="E16">
        <v>-0.01</v>
      </c>
      <c r="F16">
        <v>6.57</v>
      </c>
      <c r="G16">
        <v>20.440000000000001</v>
      </c>
      <c r="H16">
        <v>0</v>
      </c>
      <c r="I16">
        <v>1.38</v>
      </c>
      <c r="J16">
        <v>19.11</v>
      </c>
      <c r="K16">
        <v>1.25</v>
      </c>
      <c r="M16">
        <v>0.04</v>
      </c>
      <c r="P16">
        <v>100.27</v>
      </c>
      <c r="Q16" t="s">
        <v>971</v>
      </c>
      <c r="R16" t="s">
        <v>1419</v>
      </c>
      <c r="S16" t="s">
        <v>1192</v>
      </c>
    </row>
    <row r="17" spans="1:19" s="1" customFormat="1" x14ac:dyDescent="0.3">
      <c r="A17" s="11" t="s">
        <v>178</v>
      </c>
      <c r="B17" s="7">
        <f>AVERAGE(B2:B16)</f>
        <v>50.097333333333339</v>
      </c>
      <c r="C17" s="7">
        <f t="shared" ref="C17:P17" si="0">AVERAGE(C2:C16)</f>
        <v>0.17799999999999999</v>
      </c>
      <c r="D17" s="7">
        <f t="shared" si="0"/>
        <v>1.0653333333333332</v>
      </c>
      <c r="E17" s="7">
        <f t="shared" si="0"/>
        <v>-4.6666666666666671E-3</v>
      </c>
      <c r="F17" s="7">
        <f t="shared" si="0"/>
        <v>6.8186666666666671</v>
      </c>
      <c r="G17" s="7">
        <f t="shared" si="0"/>
        <v>20.249999999999996</v>
      </c>
      <c r="H17" s="7">
        <f t="shared" si="0"/>
        <v>1.5333333333333334E-2</v>
      </c>
      <c r="I17" s="7">
        <f t="shared" si="0"/>
        <v>1.3586666666666667</v>
      </c>
      <c r="J17" s="7">
        <f t="shared" si="0"/>
        <v>18.824666666666666</v>
      </c>
      <c r="K17" s="7">
        <f t="shared" si="0"/>
        <v>1.1893333333333331</v>
      </c>
      <c r="L17" s="7"/>
      <c r="M17" s="7">
        <f t="shared" si="0"/>
        <v>4.2666666666666672E-2</v>
      </c>
      <c r="N17" s="7"/>
      <c r="O17" s="7"/>
      <c r="P17" s="7">
        <f t="shared" si="0"/>
        <v>99.845999999999989</v>
      </c>
    </row>
    <row r="18" spans="1:19" s="1" customFormat="1" x14ac:dyDescent="0.3">
      <c r="A18" s="14" t="s">
        <v>179</v>
      </c>
      <c r="B18" s="8">
        <f>_xlfn.STDEV.S(B2:B16)</f>
        <v>0.55651295282919178</v>
      </c>
      <c r="C18" s="8">
        <f t="shared" ref="C18:P18" si="1">_xlfn.STDEV.S(C2:C16)</f>
        <v>3.2115861679683763E-2</v>
      </c>
      <c r="D18" s="8">
        <f t="shared" si="1"/>
        <v>0.26484137210970754</v>
      </c>
      <c r="E18" s="8">
        <f t="shared" si="1"/>
        <v>9.1547541643412708E-3</v>
      </c>
      <c r="F18" s="8">
        <f t="shared" si="1"/>
        <v>0.4374253677839825</v>
      </c>
      <c r="G18" s="8">
        <f t="shared" si="1"/>
        <v>0.24047571900000958</v>
      </c>
      <c r="H18" s="8">
        <f t="shared" si="1"/>
        <v>2.6956755492207638E-2</v>
      </c>
      <c r="I18" s="8">
        <f t="shared" si="1"/>
        <v>8.1929121515984457E-2</v>
      </c>
      <c r="J18" s="8">
        <f t="shared" si="1"/>
        <v>0.58725592701097873</v>
      </c>
      <c r="K18" s="8">
        <f t="shared" si="1"/>
        <v>0.1279211066392491</v>
      </c>
      <c r="L18" s="8"/>
      <c r="M18" s="8">
        <f t="shared" si="1"/>
        <v>1.4864467059144123E-2</v>
      </c>
      <c r="N18" s="8"/>
      <c r="O18" s="8"/>
      <c r="P18" s="8">
        <f t="shared" si="1"/>
        <v>0.74736489462262279</v>
      </c>
    </row>
    <row r="20" spans="1:19" s="33" customFormat="1" x14ac:dyDescent="0.3">
      <c r="A20" s="33" t="s">
        <v>620</v>
      </c>
      <c r="B20" s="33">
        <v>47.43</v>
      </c>
      <c r="C20" s="33">
        <v>0.17</v>
      </c>
      <c r="D20" s="33">
        <v>0.56000000000000005</v>
      </c>
      <c r="E20" s="33">
        <v>0.01</v>
      </c>
      <c r="F20" s="33">
        <v>0.16</v>
      </c>
      <c r="G20" s="33">
        <v>2.13</v>
      </c>
      <c r="H20" s="33">
        <v>-0.01</v>
      </c>
      <c r="I20" s="33">
        <v>0.41</v>
      </c>
      <c r="J20" s="33">
        <v>29.27</v>
      </c>
      <c r="K20" s="33">
        <v>12.04</v>
      </c>
      <c r="M20" s="33">
        <v>0.15</v>
      </c>
      <c r="P20" s="33">
        <v>92.27</v>
      </c>
      <c r="Q20" s="33" t="s">
        <v>968</v>
      </c>
      <c r="R20" s="33" t="s">
        <v>1015</v>
      </c>
      <c r="S20" s="33" t="s">
        <v>621</v>
      </c>
    </row>
    <row r="21" spans="1:19" s="33" customFormat="1" x14ac:dyDescent="0.3">
      <c r="A21" s="33" t="s">
        <v>622</v>
      </c>
      <c r="B21" s="33">
        <v>47.56</v>
      </c>
      <c r="C21" s="33">
        <v>0.16</v>
      </c>
      <c r="D21" s="33">
        <v>0.55000000000000004</v>
      </c>
      <c r="E21" s="33">
        <v>0</v>
      </c>
      <c r="F21" s="33">
        <v>0.14000000000000001</v>
      </c>
      <c r="G21" s="33">
        <v>2.13</v>
      </c>
      <c r="H21" s="33">
        <v>0.01</v>
      </c>
      <c r="I21" s="33">
        <v>0.38</v>
      </c>
      <c r="J21" s="33">
        <v>28.87</v>
      </c>
      <c r="K21" s="33">
        <v>11.96</v>
      </c>
      <c r="M21" s="33">
        <v>0.12</v>
      </c>
      <c r="P21" s="33">
        <v>91.85</v>
      </c>
      <c r="Q21" s="33" t="s">
        <v>968</v>
      </c>
      <c r="R21" s="33" t="s">
        <v>1015</v>
      </c>
      <c r="S21" s="33" t="s">
        <v>623</v>
      </c>
    </row>
    <row r="22" spans="1:19" s="33" customFormat="1" x14ac:dyDescent="0.3">
      <c r="A22" s="33" t="s">
        <v>624</v>
      </c>
      <c r="B22" s="33">
        <v>47.64</v>
      </c>
      <c r="C22" s="33">
        <v>0.4</v>
      </c>
      <c r="D22" s="33">
        <v>0.78</v>
      </c>
      <c r="E22" s="33">
        <v>0.01</v>
      </c>
      <c r="F22" s="33">
        <v>0.15</v>
      </c>
      <c r="G22" s="33">
        <v>1.65</v>
      </c>
      <c r="H22" s="33">
        <v>0.02</v>
      </c>
      <c r="I22" s="33">
        <v>0.28000000000000003</v>
      </c>
      <c r="J22" s="33">
        <v>29.21</v>
      </c>
      <c r="K22" s="33">
        <v>12.35</v>
      </c>
      <c r="M22" s="33">
        <v>0.16</v>
      </c>
      <c r="P22" s="33">
        <v>92.58</v>
      </c>
      <c r="Q22" s="33" t="s">
        <v>968</v>
      </c>
      <c r="R22" s="33" t="s">
        <v>1015</v>
      </c>
      <c r="S22" s="33" t="s">
        <v>625</v>
      </c>
    </row>
    <row r="23" spans="1:19" s="33" customFormat="1" x14ac:dyDescent="0.3">
      <c r="A23" s="34" t="s">
        <v>178</v>
      </c>
      <c r="B23" s="35">
        <f>AVERAGE(B20:B22)</f>
        <v>47.543333333333329</v>
      </c>
      <c r="C23" s="35">
        <f t="shared" ref="C23" si="2">AVERAGE(C20:C22)</f>
        <v>0.24333333333333332</v>
      </c>
      <c r="D23" s="35">
        <f t="shared" ref="D23" si="3">AVERAGE(D20:D22)</f>
        <v>0.63</v>
      </c>
      <c r="E23" s="35">
        <f t="shared" ref="E23" si="4">AVERAGE(E20:E22)</f>
        <v>6.6666666666666671E-3</v>
      </c>
      <c r="F23" s="35">
        <f t="shared" ref="F23" si="5">AVERAGE(F20:F22)</f>
        <v>0.15000000000000002</v>
      </c>
      <c r="G23" s="35">
        <f t="shared" ref="G23" si="6">AVERAGE(G20:G22)</f>
        <v>1.97</v>
      </c>
      <c r="H23" s="35">
        <f t="shared" ref="H23" si="7">AVERAGE(H20:H22)</f>
        <v>6.6666666666666671E-3</v>
      </c>
      <c r="I23" s="35">
        <f t="shared" ref="I23" si="8">AVERAGE(I20:I22)</f>
        <v>0.35666666666666669</v>
      </c>
      <c r="J23" s="35">
        <f t="shared" ref="J23" si="9">AVERAGE(J20:J22)</f>
        <v>29.116666666666664</v>
      </c>
      <c r="K23" s="35">
        <f t="shared" ref="K23" si="10">AVERAGE(K20:K22)</f>
        <v>12.116666666666667</v>
      </c>
      <c r="L23" s="35"/>
      <c r="M23" s="35">
        <f t="shared" ref="M23" si="11">AVERAGE(M20:M22)</f>
        <v>0.14333333333333334</v>
      </c>
      <c r="N23" s="35"/>
      <c r="O23" s="35"/>
      <c r="P23" s="35">
        <f t="shared" ref="P23" si="12">AVERAGE(P20:P22)</f>
        <v>92.233333333333334</v>
      </c>
    </row>
    <row r="24" spans="1:19" s="33" customFormat="1" x14ac:dyDescent="0.3">
      <c r="A24" s="36" t="s">
        <v>179</v>
      </c>
      <c r="B24" s="37">
        <f>_xlfn.STDEV.S(B20:B22)</f>
        <v>0.10598742063723156</v>
      </c>
      <c r="C24" s="37">
        <f t="shared" ref="C24:K24" si="13">_xlfn.STDEV.S(C20:C22)</f>
        <v>0.13576941236277543</v>
      </c>
      <c r="D24" s="37">
        <f t="shared" si="13"/>
        <v>0.13000000000000009</v>
      </c>
      <c r="E24" s="37">
        <f t="shared" si="13"/>
        <v>5.773502691896258E-3</v>
      </c>
      <c r="F24" s="37">
        <f t="shared" si="13"/>
        <v>9.999999999999995E-3</v>
      </c>
      <c r="G24" s="37">
        <f t="shared" si="13"/>
        <v>0.27712812921101954</v>
      </c>
      <c r="H24" s="37">
        <f t="shared" si="13"/>
        <v>1.5275252316519468E-2</v>
      </c>
      <c r="I24" s="37">
        <f t="shared" si="13"/>
        <v>6.806859285554058E-2</v>
      </c>
      <c r="J24" s="37">
        <f t="shared" si="13"/>
        <v>0.21571586249817862</v>
      </c>
      <c r="K24" s="37">
        <f t="shared" si="13"/>
        <v>0.20599352740640464</v>
      </c>
      <c r="L24" s="37"/>
      <c r="M24" s="37">
        <f t="shared" ref="M24" si="14">_xlfn.STDEV.S(M20:M22)</f>
        <v>2.0816659994661181E-2</v>
      </c>
      <c r="N24" s="37"/>
      <c r="O24" s="37"/>
      <c r="P24" s="37">
        <f t="shared" ref="P24" si="15">_xlfn.STDEV.S(P20:P22)</f>
        <v>0.36637867477970765</v>
      </c>
    </row>
    <row r="25" spans="1:19" x14ac:dyDescent="0.3">
      <c r="R25" s="1"/>
    </row>
    <row r="26" spans="1:19" s="1" customFormat="1" x14ac:dyDescent="0.3">
      <c r="A26" s="1" t="s">
        <v>626</v>
      </c>
      <c r="B26" s="1">
        <v>48.23</v>
      </c>
      <c r="C26" s="1">
        <v>0.25</v>
      </c>
      <c r="D26" s="1">
        <v>0.79</v>
      </c>
      <c r="E26" s="1">
        <v>0</v>
      </c>
      <c r="F26" s="1">
        <v>0.13</v>
      </c>
      <c r="G26" s="1">
        <v>1.25</v>
      </c>
      <c r="H26" s="1">
        <v>0.02</v>
      </c>
      <c r="I26" s="1">
        <v>0.27</v>
      </c>
      <c r="J26" s="1">
        <v>29.64</v>
      </c>
      <c r="K26" s="1">
        <v>12.57</v>
      </c>
      <c r="M26" s="1">
        <v>0.15</v>
      </c>
      <c r="P26" s="1">
        <v>93.23</v>
      </c>
      <c r="Q26" s="1" t="s">
        <v>968</v>
      </c>
      <c r="R26" s="1" t="s">
        <v>1015</v>
      </c>
      <c r="S26" s="1" t="s">
        <v>627</v>
      </c>
    </row>
    <row r="27" spans="1:19" s="1" customFormat="1" x14ac:dyDescent="0.3">
      <c r="A27" s="1" t="s">
        <v>628</v>
      </c>
      <c r="B27" s="1">
        <v>47.9</v>
      </c>
      <c r="C27" s="1">
        <v>0.19</v>
      </c>
      <c r="D27" s="1">
        <v>0.85</v>
      </c>
      <c r="E27" s="1">
        <v>0.01</v>
      </c>
      <c r="F27" s="1">
        <v>0.13</v>
      </c>
      <c r="G27" s="1">
        <v>0.8</v>
      </c>
      <c r="H27" s="1">
        <v>-0.01</v>
      </c>
      <c r="I27" s="1">
        <v>0.24</v>
      </c>
      <c r="J27" s="1">
        <v>29.77</v>
      </c>
      <c r="K27" s="1">
        <v>12.78</v>
      </c>
      <c r="M27" s="1">
        <v>0.14000000000000001</v>
      </c>
      <c r="P27" s="1">
        <v>92.75</v>
      </c>
      <c r="Q27" s="1" t="s">
        <v>968</v>
      </c>
      <c r="R27" s="1" t="s">
        <v>1015</v>
      </c>
      <c r="S27" s="1" t="s">
        <v>629</v>
      </c>
    </row>
    <row r="28" spans="1:19" s="1" customFormat="1" x14ac:dyDescent="0.3">
      <c r="A28" s="1" t="s">
        <v>630</v>
      </c>
      <c r="B28" s="1">
        <v>47.68</v>
      </c>
      <c r="C28" s="1">
        <v>0.54</v>
      </c>
      <c r="D28" s="1">
        <v>0.94</v>
      </c>
      <c r="E28" s="1">
        <v>0.01</v>
      </c>
      <c r="F28" s="1">
        <v>0.13</v>
      </c>
      <c r="G28" s="1">
        <v>1.37</v>
      </c>
      <c r="H28" s="1">
        <v>-0.01</v>
      </c>
      <c r="I28" s="1">
        <v>0.27</v>
      </c>
      <c r="J28" s="1">
        <v>28.61</v>
      </c>
      <c r="K28" s="1">
        <v>12.46</v>
      </c>
      <c r="M28" s="1">
        <v>0.14000000000000001</v>
      </c>
      <c r="P28" s="1">
        <v>92.08</v>
      </c>
      <c r="Q28" s="1" t="s">
        <v>968</v>
      </c>
      <c r="R28" s="1" t="s">
        <v>1015</v>
      </c>
      <c r="S28" s="1" t="s">
        <v>631</v>
      </c>
    </row>
    <row r="29" spans="1:19" s="1" customFormat="1" x14ac:dyDescent="0.3">
      <c r="A29" s="11" t="s">
        <v>178</v>
      </c>
      <c r="B29" s="7">
        <f>AVERAGE(B26:B28)</f>
        <v>47.936666666666667</v>
      </c>
      <c r="C29" s="7">
        <f t="shared" ref="C29:P29" si="16">AVERAGE(C26:C28)</f>
        <v>0.32666666666666666</v>
      </c>
      <c r="D29" s="7">
        <f t="shared" si="16"/>
        <v>0.86</v>
      </c>
      <c r="E29" s="7">
        <f t="shared" si="16"/>
        <v>6.6666666666666671E-3</v>
      </c>
      <c r="F29" s="7">
        <f t="shared" si="16"/>
        <v>0.13</v>
      </c>
      <c r="G29" s="7">
        <f t="shared" si="16"/>
        <v>1.1399999999999999</v>
      </c>
      <c r="H29" s="7">
        <f t="shared" si="16"/>
        <v>0</v>
      </c>
      <c r="I29" s="7">
        <f t="shared" si="16"/>
        <v>0.26</v>
      </c>
      <c r="J29" s="7">
        <f t="shared" si="16"/>
        <v>29.34</v>
      </c>
      <c r="K29" s="7">
        <f t="shared" si="16"/>
        <v>12.603333333333333</v>
      </c>
      <c r="L29" s="7"/>
      <c r="M29" s="7">
        <f t="shared" si="16"/>
        <v>0.14333333333333334</v>
      </c>
      <c r="N29" s="7"/>
      <c r="O29" s="7"/>
      <c r="P29" s="7">
        <f t="shared" si="16"/>
        <v>92.686666666666667</v>
      </c>
    </row>
    <row r="30" spans="1:19" s="1" customFormat="1" x14ac:dyDescent="0.3">
      <c r="A30" s="14" t="s">
        <v>179</v>
      </c>
      <c r="B30" s="8">
        <f>_xlfn.STDEV.S(B26:B28)</f>
        <v>0.27682726262659274</v>
      </c>
      <c r="C30" s="8">
        <f t="shared" ref="C30:P30" si="17">_xlfn.STDEV.S(C26:C28)</f>
        <v>0.18717193521821943</v>
      </c>
      <c r="D30" s="8">
        <f t="shared" si="17"/>
        <v>7.5498344352707455E-2</v>
      </c>
      <c r="E30" s="8">
        <f t="shared" si="17"/>
        <v>5.773502691896258E-3</v>
      </c>
      <c r="F30" s="8">
        <f t="shared" si="17"/>
        <v>0</v>
      </c>
      <c r="G30" s="8">
        <f t="shared" si="17"/>
        <v>0.3004995840263352</v>
      </c>
      <c r="H30" s="8">
        <f t="shared" si="17"/>
        <v>1.7320508075688773E-2</v>
      </c>
      <c r="I30" s="8">
        <f t="shared" si="17"/>
        <v>1.7320508075688787E-2</v>
      </c>
      <c r="J30" s="8">
        <f t="shared" si="17"/>
        <v>0.63553127381742625</v>
      </c>
      <c r="K30" s="8">
        <f t="shared" si="17"/>
        <v>0.1625833119767619</v>
      </c>
      <c r="L30" s="8"/>
      <c r="M30" s="8">
        <f t="shared" si="17"/>
        <v>5.7735026918962467E-3</v>
      </c>
      <c r="N30" s="8"/>
      <c r="O30" s="8"/>
      <c r="P30" s="8">
        <f t="shared" si="17"/>
        <v>0.57761001838033987</v>
      </c>
    </row>
    <row r="31" spans="1:19" x14ac:dyDescent="0.3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9" s="21" customFormat="1" x14ac:dyDescent="0.3">
      <c r="A32" s="21" t="s">
        <v>478</v>
      </c>
      <c r="B32" s="22">
        <f>55.1</f>
        <v>55.1</v>
      </c>
      <c r="C32" s="22">
        <v>2</v>
      </c>
      <c r="D32" s="22">
        <v>5.03</v>
      </c>
      <c r="E32" s="22">
        <v>0</v>
      </c>
      <c r="F32" s="22">
        <v>13.15</v>
      </c>
      <c r="G32" s="22">
        <v>22.48</v>
      </c>
      <c r="H32" s="22">
        <v>-0.01</v>
      </c>
      <c r="I32" s="22">
        <v>0.62</v>
      </c>
      <c r="J32" s="22">
        <v>9.83</v>
      </c>
      <c r="K32" s="22">
        <v>1.53</v>
      </c>
      <c r="L32" s="22"/>
      <c r="M32" s="22">
        <v>0.03</v>
      </c>
      <c r="N32" s="22"/>
      <c r="O32" s="22"/>
      <c r="P32" s="21">
        <v>109.77</v>
      </c>
      <c r="Q32" s="21" t="s">
        <v>883</v>
      </c>
      <c r="R32" s="21" t="s">
        <v>458</v>
      </c>
      <c r="S32" s="21" t="s">
        <v>479</v>
      </c>
    </row>
    <row r="33" spans="1:19" s="33" customFormat="1" x14ac:dyDescent="0.3">
      <c r="A33" s="33" t="s">
        <v>476</v>
      </c>
      <c r="B33" s="33">
        <v>47.34</v>
      </c>
      <c r="C33" s="33">
        <v>2.72</v>
      </c>
      <c r="D33" s="33">
        <v>5.59</v>
      </c>
      <c r="E33" s="33">
        <v>0</v>
      </c>
      <c r="F33" s="33">
        <v>11.22</v>
      </c>
      <c r="G33" s="33">
        <v>19.440000000000001</v>
      </c>
      <c r="H33" s="33">
        <v>0.01</v>
      </c>
      <c r="I33" s="33">
        <v>0.52</v>
      </c>
      <c r="J33" s="33">
        <v>9.86</v>
      </c>
      <c r="K33" s="33">
        <v>1.74</v>
      </c>
      <c r="M33" s="33">
        <v>0.11</v>
      </c>
      <c r="P33" s="33">
        <v>98.54</v>
      </c>
      <c r="Q33" s="33" t="s">
        <v>969</v>
      </c>
      <c r="R33" s="33" t="s">
        <v>458</v>
      </c>
      <c r="S33" s="33" t="s">
        <v>477</v>
      </c>
    </row>
    <row r="34" spans="1:19" s="33" customFormat="1" x14ac:dyDescent="0.3">
      <c r="A34" s="33" t="s">
        <v>480</v>
      </c>
      <c r="B34" s="33">
        <v>48.52</v>
      </c>
      <c r="C34" s="33">
        <v>2.2799999999999998</v>
      </c>
      <c r="D34" s="33">
        <v>5.08</v>
      </c>
      <c r="E34" s="33">
        <v>-0.01</v>
      </c>
      <c r="F34" s="33">
        <v>11.29</v>
      </c>
      <c r="G34" s="33">
        <v>20.98</v>
      </c>
      <c r="H34" s="33">
        <v>0</v>
      </c>
      <c r="I34" s="33">
        <v>0.54</v>
      </c>
      <c r="J34" s="33">
        <v>9.33</v>
      </c>
      <c r="K34" s="33">
        <v>1.53</v>
      </c>
      <c r="M34" s="33">
        <v>0.06</v>
      </c>
      <c r="P34" s="33">
        <v>99.61</v>
      </c>
      <c r="Q34" s="33" t="s">
        <v>969</v>
      </c>
      <c r="R34" s="33" t="s">
        <v>458</v>
      </c>
      <c r="S34" s="33" t="s">
        <v>481</v>
      </c>
    </row>
    <row r="35" spans="1:19" s="33" customFormat="1" x14ac:dyDescent="0.3">
      <c r="A35" s="33" t="s">
        <v>486</v>
      </c>
      <c r="B35" s="33">
        <v>50.88</v>
      </c>
      <c r="C35" s="33">
        <v>1.4</v>
      </c>
      <c r="D35" s="33">
        <v>3.28</v>
      </c>
      <c r="E35" s="33">
        <v>0.01</v>
      </c>
      <c r="F35" s="33">
        <v>14.43</v>
      </c>
      <c r="G35" s="33">
        <v>21.03</v>
      </c>
      <c r="H35" s="33">
        <v>-0.02</v>
      </c>
      <c r="I35" s="33">
        <v>0.32</v>
      </c>
      <c r="J35" s="33">
        <v>7.67</v>
      </c>
      <c r="K35" s="33">
        <v>0.65</v>
      </c>
      <c r="M35" s="33">
        <v>0.05</v>
      </c>
      <c r="P35" s="33">
        <v>99.73</v>
      </c>
      <c r="Q35" s="33" t="s">
        <v>969</v>
      </c>
      <c r="R35" s="33" t="s">
        <v>458</v>
      </c>
      <c r="S35" s="33" t="s">
        <v>487</v>
      </c>
    </row>
    <row r="36" spans="1:19" s="33" customFormat="1" x14ac:dyDescent="0.3">
      <c r="A36" s="33" t="s">
        <v>490</v>
      </c>
      <c r="B36" s="33">
        <v>52.51</v>
      </c>
      <c r="C36" s="33">
        <v>0.89</v>
      </c>
      <c r="D36" s="33">
        <v>2.13</v>
      </c>
      <c r="E36" s="33">
        <v>-0.01</v>
      </c>
      <c r="F36" s="33">
        <v>14.34</v>
      </c>
      <c r="G36" s="33">
        <v>21.28</v>
      </c>
      <c r="H36" s="33">
        <v>0</v>
      </c>
      <c r="I36" s="33">
        <v>0.51</v>
      </c>
      <c r="J36" s="33">
        <v>7.5</v>
      </c>
      <c r="K36" s="33">
        <v>0.84</v>
      </c>
      <c r="M36" s="33">
        <v>0.01</v>
      </c>
      <c r="P36" s="33">
        <v>100</v>
      </c>
      <c r="Q36" s="33" t="s">
        <v>969</v>
      </c>
      <c r="R36" s="33" t="s">
        <v>458</v>
      </c>
      <c r="S36" s="33" t="s">
        <v>491</v>
      </c>
    </row>
    <row r="37" spans="1:19" s="33" customFormat="1" x14ac:dyDescent="0.3">
      <c r="A37" s="33" t="s">
        <v>492</v>
      </c>
      <c r="B37" s="33">
        <v>54.09</v>
      </c>
      <c r="C37" s="33">
        <v>0.78</v>
      </c>
      <c r="D37" s="33">
        <v>2.2999999999999998</v>
      </c>
      <c r="E37" s="33">
        <v>0</v>
      </c>
      <c r="F37" s="33">
        <v>14.88</v>
      </c>
      <c r="G37" s="33">
        <v>22.36</v>
      </c>
      <c r="H37" s="33">
        <v>0.03</v>
      </c>
      <c r="I37" s="33">
        <v>0.56999999999999995</v>
      </c>
      <c r="J37" s="33">
        <v>7.11</v>
      </c>
      <c r="K37" s="33">
        <v>0.98</v>
      </c>
      <c r="M37" s="33">
        <v>-0.01</v>
      </c>
      <c r="P37" s="33">
        <v>103.1</v>
      </c>
      <c r="Q37" s="33" t="s">
        <v>969</v>
      </c>
      <c r="R37" s="33" t="s">
        <v>458</v>
      </c>
      <c r="S37" s="33" t="s">
        <v>493</v>
      </c>
    </row>
    <row r="38" spans="1:19" s="33" customFormat="1" x14ac:dyDescent="0.3">
      <c r="A38" s="34" t="s">
        <v>178</v>
      </c>
      <c r="B38" s="35">
        <f>AVERAGE(B33:B37)</f>
        <v>50.667999999999999</v>
      </c>
      <c r="C38" s="35">
        <f t="shared" ref="C38:P38" si="18">AVERAGE(C33:C37)</f>
        <v>1.6140000000000001</v>
      </c>
      <c r="D38" s="35">
        <f t="shared" si="18"/>
        <v>3.6759999999999997</v>
      </c>
      <c r="E38" s="35">
        <f t="shared" si="18"/>
        <v>-2E-3</v>
      </c>
      <c r="F38" s="35">
        <f t="shared" si="18"/>
        <v>13.231999999999999</v>
      </c>
      <c r="G38" s="35">
        <f t="shared" si="18"/>
        <v>21.018000000000001</v>
      </c>
      <c r="H38" s="35">
        <f t="shared" si="18"/>
        <v>3.9999999999999992E-3</v>
      </c>
      <c r="I38" s="35">
        <f t="shared" si="18"/>
        <v>0.49199999999999999</v>
      </c>
      <c r="J38" s="35">
        <f t="shared" si="18"/>
        <v>8.2940000000000005</v>
      </c>
      <c r="K38" s="35">
        <f t="shared" si="18"/>
        <v>1.1480000000000001</v>
      </c>
      <c r="L38" s="35"/>
      <c r="M38" s="35">
        <f t="shared" si="18"/>
        <v>4.3999999999999997E-2</v>
      </c>
      <c r="N38" s="35"/>
      <c r="O38" s="35"/>
      <c r="P38" s="35">
        <f t="shared" si="18"/>
        <v>100.196</v>
      </c>
    </row>
    <row r="39" spans="1:19" s="33" customFormat="1" x14ac:dyDescent="0.3">
      <c r="A39" s="36" t="s">
        <v>179</v>
      </c>
      <c r="B39" s="37">
        <f>_xlfn.STDEV.S(B33:B37)</f>
        <v>2.7765752285864673</v>
      </c>
      <c r="C39" s="37">
        <f t="shared" ref="C39:P39" si="19">_xlfn.STDEV.S(C33:C37)</f>
        <v>0.85620091100161722</v>
      </c>
      <c r="D39" s="37">
        <f t="shared" si="19"/>
        <v>1.587050723827063</v>
      </c>
      <c r="E39" s="37">
        <f t="shared" si="19"/>
        <v>8.3666002653407564E-3</v>
      </c>
      <c r="F39" s="37">
        <f t="shared" si="19"/>
        <v>1.8164718549980312</v>
      </c>
      <c r="G39" s="37">
        <f t="shared" si="19"/>
        <v>1.0441838918504722</v>
      </c>
      <c r="H39" s="37">
        <f t="shared" si="19"/>
        <v>1.8165902124584951E-2</v>
      </c>
      <c r="I39" s="37">
        <f t="shared" si="19"/>
        <v>9.884331034521282E-2</v>
      </c>
      <c r="J39" s="37">
        <f t="shared" si="19"/>
        <v>1.2193563876078222</v>
      </c>
      <c r="K39" s="37">
        <f t="shared" si="19"/>
        <v>0.46569303194271644</v>
      </c>
      <c r="L39" s="37"/>
      <c r="M39" s="37">
        <f t="shared" si="19"/>
        <v>4.6690470119715013E-2</v>
      </c>
      <c r="N39" s="37"/>
      <c r="O39" s="37"/>
      <c r="P39" s="37">
        <f t="shared" si="19"/>
        <v>1.7157010229057934</v>
      </c>
    </row>
    <row r="40" spans="1:19" s="1" customFormat="1" x14ac:dyDescent="0.3">
      <c r="A40" s="1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9" s="21" customFormat="1" x14ac:dyDescent="0.3">
      <c r="A41" s="21" t="s">
        <v>494</v>
      </c>
      <c r="B41" s="22">
        <v>62.71</v>
      </c>
      <c r="C41" s="22">
        <v>0.24</v>
      </c>
      <c r="D41" s="22">
        <v>0.71</v>
      </c>
      <c r="E41" s="22">
        <v>-0.01</v>
      </c>
      <c r="F41" s="22">
        <v>1.02</v>
      </c>
      <c r="G41" s="22">
        <v>16.05</v>
      </c>
      <c r="H41" s="22">
        <v>-0.02</v>
      </c>
      <c r="I41" s="22">
        <v>1.29</v>
      </c>
      <c r="J41" s="22">
        <v>33.96</v>
      </c>
      <c r="K41" s="22">
        <v>6.77</v>
      </c>
      <c r="L41" s="22"/>
      <c r="M41" s="22">
        <v>0.16</v>
      </c>
      <c r="N41" s="22"/>
      <c r="O41" s="22"/>
      <c r="P41" s="21">
        <v>122.92</v>
      </c>
      <c r="Q41" s="21" t="s">
        <v>455</v>
      </c>
      <c r="R41" s="21" t="s">
        <v>1009</v>
      </c>
      <c r="S41" s="21" t="s">
        <v>495</v>
      </c>
    </row>
    <row r="42" spans="1:19" s="1" customFormat="1" x14ac:dyDescent="0.3">
      <c r="A42" s="1" t="s">
        <v>496</v>
      </c>
      <c r="B42" s="1">
        <v>52.02</v>
      </c>
      <c r="C42" s="1">
        <v>0.26</v>
      </c>
      <c r="D42" s="1">
        <v>0.56999999999999995</v>
      </c>
      <c r="E42" s="1">
        <v>0</v>
      </c>
      <c r="F42" s="1">
        <v>0.71</v>
      </c>
      <c r="G42" s="1">
        <v>8.14</v>
      </c>
      <c r="H42" s="1">
        <v>0</v>
      </c>
      <c r="I42" s="1">
        <v>0.8</v>
      </c>
      <c r="J42" s="1">
        <v>27.5</v>
      </c>
      <c r="K42" s="1">
        <v>8.4499999999999993</v>
      </c>
      <c r="M42" s="1">
        <v>0.1</v>
      </c>
      <c r="P42" s="1">
        <v>98.53</v>
      </c>
      <c r="Q42" s="1" t="s">
        <v>970</v>
      </c>
      <c r="R42" s="1" t="s">
        <v>1009</v>
      </c>
      <c r="S42" s="1" t="s">
        <v>497</v>
      </c>
    </row>
    <row r="43" spans="1:19" s="1" customFormat="1" x14ac:dyDescent="0.3">
      <c r="A43" s="1" t="s">
        <v>498</v>
      </c>
      <c r="B43" s="1">
        <v>50.65</v>
      </c>
      <c r="C43" s="1">
        <v>0.15</v>
      </c>
      <c r="D43" s="1">
        <v>0.59</v>
      </c>
      <c r="E43" s="1">
        <v>0.01</v>
      </c>
      <c r="F43" s="1">
        <v>0.87</v>
      </c>
      <c r="G43" s="1">
        <v>13.28</v>
      </c>
      <c r="H43" s="1">
        <v>0.01</v>
      </c>
      <c r="I43" s="1">
        <v>1.0900000000000001</v>
      </c>
      <c r="J43" s="1">
        <v>26.98</v>
      </c>
      <c r="K43" s="1">
        <v>5.1100000000000003</v>
      </c>
      <c r="M43" s="1">
        <v>0.21</v>
      </c>
      <c r="P43" s="1">
        <v>98.96</v>
      </c>
      <c r="Q43" s="1" t="s">
        <v>970</v>
      </c>
      <c r="R43" s="1" t="s">
        <v>1009</v>
      </c>
      <c r="S43" s="1" t="s">
        <v>499</v>
      </c>
    </row>
    <row r="44" spans="1:19" s="1" customFormat="1" x14ac:dyDescent="0.3">
      <c r="A44" s="1" t="s">
        <v>500</v>
      </c>
      <c r="B44" s="1">
        <v>52.28</v>
      </c>
      <c r="C44" s="1">
        <v>0.4</v>
      </c>
      <c r="D44" s="1">
        <v>0.79</v>
      </c>
      <c r="E44" s="1">
        <v>0</v>
      </c>
      <c r="F44" s="1">
        <v>0.47</v>
      </c>
      <c r="G44" s="1">
        <v>7.03</v>
      </c>
      <c r="H44" s="1">
        <v>-0.01</v>
      </c>
      <c r="I44" s="1">
        <v>0.59</v>
      </c>
      <c r="J44" s="1">
        <v>27.8</v>
      </c>
      <c r="K44" s="1">
        <v>9.1199999999999992</v>
      </c>
      <c r="M44" s="1">
        <v>0.13</v>
      </c>
      <c r="P44" s="1">
        <v>98.61</v>
      </c>
      <c r="Q44" s="1" t="s">
        <v>970</v>
      </c>
      <c r="R44" s="1" t="s">
        <v>1009</v>
      </c>
      <c r="S44" s="1" t="s">
        <v>501</v>
      </c>
    </row>
    <row r="45" spans="1:19" s="1" customFormat="1" x14ac:dyDescent="0.3">
      <c r="A45" s="1" t="s">
        <v>502</v>
      </c>
      <c r="B45" s="1">
        <v>51.37</v>
      </c>
      <c r="C45" s="1">
        <v>0.2</v>
      </c>
      <c r="D45" s="1">
        <v>0.36</v>
      </c>
      <c r="E45" s="1">
        <v>0.01</v>
      </c>
      <c r="F45" s="1">
        <v>0.75</v>
      </c>
      <c r="G45" s="1">
        <v>11.09</v>
      </c>
      <c r="H45" s="1">
        <v>-0.03</v>
      </c>
      <c r="I45" s="1">
        <v>0.99</v>
      </c>
      <c r="J45" s="1">
        <v>27.1</v>
      </c>
      <c r="K45" s="1">
        <v>6.48</v>
      </c>
      <c r="M45" s="1">
        <v>0.12</v>
      </c>
      <c r="P45" s="1">
        <v>98.49</v>
      </c>
      <c r="Q45" s="1" t="s">
        <v>970</v>
      </c>
      <c r="R45" s="1" t="s">
        <v>1009</v>
      </c>
      <c r="S45" s="1" t="s">
        <v>503</v>
      </c>
    </row>
    <row r="46" spans="1:19" s="1" customFormat="1" x14ac:dyDescent="0.3">
      <c r="A46" s="1" t="s">
        <v>504</v>
      </c>
      <c r="B46" s="1">
        <v>53.32</v>
      </c>
      <c r="C46" s="1">
        <v>0.21</v>
      </c>
      <c r="D46" s="1">
        <v>1.26</v>
      </c>
      <c r="E46" s="1">
        <v>0</v>
      </c>
      <c r="F46" s="1">
        <v>0.18</v>
      </c>
      <c r="G46" s="1">
        <v>2.63</v>
      </c>
      <c r="H46" s="1">
        <v>0.04</v>
      </c>
      <c r="I46" s="1">
        <v>0.36</v>
      </c>
      <c r="J46" s="1">
        <v>28.96</v>
      </c>
      <c r="K46" s="1">
        <v>11.88</v>
      </c>
      <c r="M46" s="1">
        <v>0.15</v>
      </c>
      <c r="P46" s="1">
        <v>99.01</v>
      </c>
      <c r="Q46" s="1" t="s">
        <v>970</v>
      </c>
      <c r="R46" s="1" t="s">
        <v>1009</v>
      </c>
      <c r="S46" s="1" t="s">
        <v>505</v>
      </c>
    </row>
    <row r="47" spans="1:19" s="1" customFormat="1" x14ac:dyDescent="0.3">
      <c r="A47" s="11" t="s">
        <v>178</v>
      </c>
      <c r="B47" s="7">
        <f>AVERAGE(B42:B46)</f>
        <v>51.927999999999997</v>
      </c>
      <c r="C47" s="7">
        <f t="shared" ref="C47:P47" si="20">AVERAGE(C42:C46)</f>
        <v>0.24399999999999999</v>
      </c>
      <c r="D47" s="7">
        <f t="shared" si="20"/>
        <v>0.71400000000000008</v>
      </c>
      <c r="E47" s="7">
        <f t="shared" si="20"/>
        <v>4.0000000000000001E-3</v>
      </c>
      <c r="F47" s="7">
        <f t="shared" si="20"/>
        <v>0.59599999999999997</v>
      </c>
      <c r="G47" s="7">
        <f t="shared" si="20"/>
        <v>8.4340000000000011</v>
      </c>
      <c r="H47" s="7">
        <f t="shared" si="20"/>
        <v>2.0000000000000005E-3</v>
      </c>
      <c r="I47" s="7">
        <f t="shared" si="20"/>
        <v>0.7659999999999999</v>
      </c>
      <c r="J47" s="7">
        <f t="shared" si="20"/>
        <v>27.667999999999999</v>
      </c>
      <c r="K47" s="7">
        <f t="shared" si="20"/>
        <v>8.2080000000000002</v>
      </c>
      <c r="L47" s="7"/>
      <c r="M47" s="7">
        <f t="shared" si="20"/>
        <v>0.14200000000000002</v>
      </c>
      <c r="N47" s="7"/>
      <c r="O47" s="7"/>
      <c r="P47" s="7">
        <f t="shared" si="20"/>
        <v>98.72</v>
      </c>
    </row>
    <row r="48" spans="1:19" s="1" customFormat="1" x14ac:dyDescent="0.3">
      <c r="A48" s="14" t="s">
        <v>179</v>
      </c>
      <c r="B48" s="8">
        <f>_xlfn.STDEV.S(B42:B46)</f>
        <v>1.0018333194698619</v>
      </c>
      <c r="C48" s="8">
        <f t="shared" ref="C48:P48" si="21">_xlfn.STDEV.S(C42:C46)</f>
        <v>9.5551033484730027E-2</v>
      </c>
      <c r="D48" s="8">
        <f t="shared" si="21"/>
        <v>0.34107183993991635</v>
      </c>
      <c r="E48" s="8">
        <f t="shared" si="21"/>
        <v>5.4772255750516613E-3</v>
      </c>
      <c r="F48" s="8">
        <f t="shared" si="21"/>
        <v>0.27418971534322734</v>
      </c>
      <c r="G48" s="8">
        <f t="shared" si="21"/>
        <v>4.0706915874332674</v>
      </c>
      <c r="H48" s="8">
        <f t="shared" si="21"/>
        <v>2.5884358211089569E-2</v>
      </c>
      <c r="I48" s="8">
        <f t="shared" si="21"/>
        <v>0.29669850016472959</v>
      </c>
      <c r="J48" s="8">
        <f t="shared" si="21"/>
        <v>0.79228782648731899</v>
      </c>
      <c r="K48" s="8">
        <f t="shared" si="21"/>
        <v>2.5960296608475044</v>
      </c>
      <c r="L48" s="8"/>
      <c r="M48" s="8">
        <f t="shared" si="21"/>
        <v>4.2071367935925183E-2</v>
      </c>
      <c r="N48" s="8"/>
      <c r="O48" s="8"/>
      <c r="P48" s="8">
        <f t="shared" si="21"/>
        <v>0.24637369989509941</v>
      </c>
    </row>
    <row r="49" spans="1:19" s="1" customFormat="1" x14ac:dyDescent="0.3">
      <c r="A49" s="1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9" s="21" customFormat="1" x14ac:dyDescent="0.3">
      <c r="A50" s="21" t="s">
        <v>1249</v>
      </c>
      <c r="B50" s="21">
        <v>65.58</v>
      </c>
      <c r="C50" s="21">
        <v>1.1000000000000001</v>
      </c>
      <c r="D50" s="21">
        <v>1.24</v>
      </c>
      <c r="E50" s="21">
        <v>-0.01</v>
      </c>
      <c r="F50" s="21">
        <v>9.7799999999999994</v>
      </c>
      <c r="G50" s="21">
        <v>19.260000000000002</v>
      </c>
      <c r="H50" s="21">
        <v>0.04</v>
      </c>
      <c r="I50" s="21">
        <v>2.4</v>
      </c>
      <c r="J50" s="21">
        <v>20.34</v>
      </c>
      <c r="K50" s="21">
        <v>6.22</v>
      </c>
      <c r="M50" s="21">
        <v>0.03</v>
      </c>
      <c r="P50" s="21">
        <v>125.97</v>
      </c>
      <c r="S50" s="21" t="s">
        <v>1250</v>
      </c>
    </row>
    <row r="51" spans="1:19" s="33" customFormat="1" x14ac:dyDescent="0.3">
      <c r="A51" s="33" t="s">
        <v>1229</v>
      </c>
      <c r="B51" s="33">
        <v>51.66</v>
      </c>
      <c r="C51" s="33">
        <v>1.74</v>
      </c>
      <c r="D51" s="33">
        <v>1.27</v>
      </c>
      <c r="E51" s="33">
        <v>0</v>
      </c>
      <c r="F51" s="33">
        <v>6</v>
      </c>
      <c r="G51" s="33">
        <v>12.42</v>
      </c>
      <c r="H51" s="33">
        <v>0.01</v>
      </c>
      <c r="I51" s="33">
        <v>1.68</v>
      </c>
      <c r="J51" s="33">
        <v>17.489999999999998</v>
      </c>
      <c r="K51" s="33">
        <v>6.05</v>
      </c>
      <c r="M51" s="33">
        <v>0.04</v>
      </c>
      <c r="P51" s="33">
        <v>98.35</v>
      </c>
      <c r="Q51" s="33" t="s">
        <v>970</v>
      </c>
      <c r="R51" s="33" t="s">
        <v>1032</v>
      </c>
      <c r="S51" s="33" t="s">
        <v>1230</v>
      </c>
    </row>
    <row r="52" spans="1:19" s="33" customFormat="1" x14ac:dyDescent="0.3">
      <c r="A52" s="33" t="s">
        <v>1231</v>
      </c>
      <c r="B52" s="33">
        <v>51.4</v>
      </c>
      <c r="C52" s="33">
        <v>3.03</v>
      </c>
      <c r="D52" s="33">
        <v>0.82</v>
      </c>
      <c r="E52" s="33">
        <v>-0.02</v>
      </c>
      <c r="F52" s="33">
        <v>1.23</v>
      </c>
      <c r="G52" s="33">
        <v>3.65</v>
      </c>
      <c r="H52" s="33">
        <v>7.0000000000000007E-2</v>
      </c>
      <c r="I52" s="33">
        <v>1.37</v>
      </c>
      <c r="J52" s="33">
        <v>23.98</v>
      </c>
      <c r="K52" s="33">
        <v>11.48</v>
      </c>
      <c r="M52" s="33">
        <v>7.0000000000000007E-2</v>
      </c>
      <c r="P52" s="33">
        <v>97.09</v>
      </c>
      <c r="Q52" s="33" t="s">
        <v>970</v>
      </c>
      <c r="R52" s="33" t="s">
        <v>1032</v>
      </c>
      <c r="S52" s="33" t="s">
        <v>1232</v>
      </c>
    </row>
    <row r="53" spans="1:19" s="33" customFormat="1" x14ac:dyDescent="0.3">
      <c r="A53" s="33" t="s">
        <v>1233</v>
      </c>
      <c r="B53" s="33">
        <v>55.78</v>
      </c>
      <c r="C53" s="33">
        <v>1.24</v>
      </c>
      <c r="D53" s="33">
        <v>5.52</v>
      </c>
      <c r="E53" s="33">
        <v>0</v>
      </c>
      <c r="F53" s="33">
        <v>0.77</v>
      </c>
      <c r="G53" s="33">
        <v>2.31</v>
      </c>
      <c r="H53" s="33">
        <v>0</v>
      </c>
      <c r="I53" s="33">
        <v>1.06</v>
      </c>
      <c r="J53" s="33">
        <v>19.02</v>
      </c>
      <c r="K53" s="33">
        <v>9.93</v>
      </c>
      <c r="M53" s="33">
        <v>0.08</v>
      </c>
      <c r="P53" s="33">
        <v>95.72</v>
      </c>
      <c r="Q53" s="33" t="s">
        <v>970</v>
      </c>
      <c r="R53" s="33" t="s">
        <v>1032</v>
      </c>
      <c r="S53" s="33" t="s">
        <v>1234</v>
      </c>
    </row>
    <row r="54" spans="1:19" s="33" customFormat="1" x14ac:dyDescent="0.3">
      <c r="A54" s="33" t="s">
        <v>1235</v>
      </c>
      <c r="B54" s="33">
        <v>50.87</v>
      </c>
      <c r="C54" s="33">
        <v>1.73</v>
      </c>
      <c r="D54" s="33">
        <v>3.54</v>
      </c>
      <c r="E54" s="33">
        <v>0.01</v>
      </c>
      <c r="F54" s="33">
        <v>0.7</v>
      </c>
      <c r="G54" s="33">
        <v>2.1800000000000002</v>
      </c>
      <c r="H54" s="33">
        <v>-0.01</v>
      </c>
      <c r="I54" s="33">
        <v>1.02</v>
      </c>
      <c r="J54" s="33">
        <v>24.38</v>
      </c>
      <c r="K54" s="33">
        <v>11.35</v>
      </c>
      <c r="M54" s="33">
        <v>7.0000000000000007E-2</v>
      </c>
      <c r="P54" s="33">
        <v>95.85</v>
      </c>
      <c r="Q54" s="33" t="s">
        <v>970</v>
      </c>
      <c r="R54" s="33" t="s">
        <v>1032</v>
      </c>
      <c r="S54" s="33" t="s">
        <v>1236</v>
      </c>
    </row>
    <row r="55" spans="1:19" s="33" customFormat="1" x14ac:dyDescent="0.3">
      <c r="A55" s="33" t="s">
        <v>1237</v>
      </c>
      <c r="B55" s="33">
        <v>52.24</v>
      </c>
      <c r="C55" s="33">
        <v>1.94</v>
      </c>
      <c r="D55" s="33">
        <v>0.66</v>
      </c>
      <c r="E55" s="33">
        <v>-0.01</v>
      </c>
      <c r="F55" s="33">
        <v>0.9</v>
      </c>
      <c r="G55" s="33">
        <v>2.4900000000000002</v>
      </c>
      <c r="H55" s="33">
        <v>-0.04</v>
      </c>
      <c r="I55" s="33">
        <v>1.34</v>
      </c>
      <c r="J55" s="33">
        <v>24.8</v>
      </c>
      <c r="K55" s="33">
        <v>12.04</v>
      </c>
      <c r="M55" s="33">
        <v>0.08</v>
      </c>
      <c r="P55" s="33">
        <v>96.5</v>
      </c>
      <c r="Q55" s="33" t="s">
        <v>970</v>
      </c>
      <c r="R55" s="33" t="s">
        <v>1032</v>
      </c>
      <c r="S55" s="33" t="s">
        <v>1238</v>
      </c>
    </row>
    <row r="56" spans="1:19" s="33" customFormat="1" x14ac:dyDescent="0.3">
      <c r="A56" s="33" t="s">
        <v>1239</v>
      </c>
      <c r="B56" s="33">
        <v>51.71</v>
      </c>
      <c r="C56" s="33">
        <v>1.94</v>
      </c>
      <c r="D56" s="33">
        <v>0.83</v>
      </c>
      <c r="E56" s="33">
        <v>-0.01</v>
      </c>
      <c r="F56" s="33">
        <v>5.29</v>
      </c>
      <c r="G56" s="33">
        <v>11.91</v>
      </c>
      <c r="H56" s="33">
        <v>0.05</v>
      </c>
      <c r="I56" s="33">
        <v>1.81</v>
      </c>
      <c r="J56" s="33">
        <v>18.63</v>
      </c>
      <c r="K56" s="33">
        <v>6.7</v>
      </c>
      <c r="M56" s="33">
        <v>0.05</v>
      </c>
      <c r="P56" s="33">
        <v>98.93</v>
      </c>
      <c r="Q56" s="33" t="s">
        <v>970</v>
      </c>
      <c r="R56" s="33" t="s">
        <v>1032</v>
      </c>
      <c r="S56" s="33" t="s">
        <v>1240</v>
      </c>
    </row>
    <row r="57" spans="1:19" s="33" customFormat="1" x14ac:dyDescent="0.3">
      <c r="A57" s="33" t="s">
        <v>1241</v>
      </c>
      <c r="B57" s="33">
        <v>52.21</v>
      </c>
      <c r="C57" s="33">
        <v>1.84</v>
      </c>
      <c r="D57" s="33">
        <v>0.82</v>
      </c>
      <c r="E57" s="33">
        <v>-0.01</v>
      </c>
      <c r="F57" s="33">
        <v>1.53</v>
      </c>
      <c r="G57" s="33">
        <v>4.63</v>
      </c>
      <c r="H57" s="33">
        <v>-0.03</v>
      </c>
      <c r="I57" s="33">
        <v>1.29</v>
      </c>
      <c r="J57" s="33">
        <v>24.42</v>
      </c>
      <c r="K57" s="33">
        <v>11.03</v>
      </c>
      <c r="M57" s="33">
        <v>7.0000000000000007E-2</v>
      </c>
      <c r="P57" s="33">
        <v>97.84</v>
      </c>
      <c r="Q57" s="33" t="s">
        <v>970</v>
      </c>
      <c r="R57" s="33" t="s">
        <v>1032</v>
      </c>
      <c r="S57" s="33" t="s">
        <v>1242</v>
      </c>
    </row>
    <row r="58" spans="1:19" s="33" customFormat="1" x14ac:dyDescent="0.3">
      <c r="A58" s="33" t="s">
        <v>1243</v>
      </c>
      <c r="B58" s="33">
        <v>51.18</v>
      </c>
      <c r="C58" s="33">
        <v>1.23</v>
      </c>
      <c r="D58" s="33">
        <v>0.75</v>
      </c>
      <c r="E58" s="33">
        <v>0.01</v>
      </c>
      <c r="F58" s="33">
        <v>3.31</v>
      </c>
      <c r="G58" s="33">
        <v>7.11</v>
      </c>
      <c r="H58" s="33">
        <v>0.03</v>
      </c>
      <c r="I58" s="33">
        <v>1.48</v>
      </c>
      <c r="J58" s="33">
        <v>22.21</v>
      </c>
      <c r="K58" s="33">
        <v>9.92</v>
      </c>
      <c r="M58" s="33">
        <v>0.08</v>
      </c>
      <c r="P58" s="33">
        <v>97.3</v>
      </c>
      <c r="Q58" s="33" t="s">
        <v>970</v>
      </c>
      <c r="R58" s="33" t="s">
        <v>1032</v>
      </c>
      <c r="S58" s="33" t="s">
        <v>1244</v>
      </c>
    </row>
    <row r="59" spans="1:19" s="33" customFormat="1" x14ac:dyDescent="0.3">
      <c r="A59" s="33" t="s">
        <v>1245</v>
      </c>
      <c r="B59" s="33">
        <v>51.22</v>
      </c>
      <c r="C59" s="33">
        <v>0.87</v>
      </c>
      <c r="D59" s="33">
        <v>0.98</v>
      </c>
      <c r="E59" s="33">
        <v>0</v>
      </c>
      <c r="F59" s="33">
        <v>7.95</v>
      </c>
      <c r="G59" s="33">
        <v>15.34</v>
      </c>
      <c r="H59" s="33">
        <v>0</v>
      </c>
      <c r="I59" s="33">
        <v>1.94</v>
      </c>
      <c r="J59" s="33">
        <v>15.44</v>
      </c>
      <c r="K59" s="33">
        <v>4.6900000000000004</v>
      </c>
      <c r="M59" s="33">
        <v>0.05</v>
      </c>
      <c r="P59" s="33">
        <v>98.48</v>
      </c>
      <c r="Q59" s="33" t="s">
        <v>970</v>
      </c>
      <c r="R59" s="33" t="s">
        <v>1032</v>
      </c>
      <c r="S59" s="33" t="s">
        <v>1246</v>
      </c>
    </row>
    <row r="60" spans="1:19" s="33" customFormat="1" x14ac:dyDescent="0.3">
      <c r="A60" s="33" t="s">
        <v>1247</v>
      </c>
      <c r="B60" s="33">
        <v>51.79</v>
      </c>
      <c r="C60" s="33">
        <v>1.05</v>
      </c>
      <c r="D60" s="33">
        <v>0.81</v>
      </c>
      <c r="E60" s="33">
        <v>0</v>
      </c>
      <c r="F60" s="33">
        <v>5.07</v>
      </c>
      <c r="G60" s="33">
        <v>10.49</v>
      </c>
      <c r="H60" s="33">
        <v>-0.01</v>
      </c>
      <c r="I60" s="33">
        <v>1.59</v>
      </c>
      <c r="J60" s="33">
        <v>19.62</v>
      </c>
      <c r="K60" s="33">
        <v>7.43</v>
      </c>
      <c r="M60" s="33">
        <v>7.0000000000000007E-2</v>
      </c>
      <c r="P60" s="33">
        <v>97.91</v>
      </c>
      <c r="Q60" s="33" t="s">
        <v>970</v>
      </c>
      <c r="R60" s="33" t="s">
        <v>1032</v>
      </c>
      <c r="S60" s="33" t="s">
        <v>1248</v>
      </c>
    </row>
    <row r="61" spans="1:19" s="33" customFormat="1" x14ac:dyDescent="0.3">
      <c r="A61" s="33" t="s">
        <v>1251</v>
      </c>
      <c r="B61" s="33">
        <v>52.27</v>
      </c>
      <c r="C61" s="33">
        <v>0.95</v>
      </c>
      <c r="D61" s="33">
        <v>0.85</v>
      </c>
      <c r="E61" s="33">
        <v>-0.01</v>
      </c>
      <c r="F61" s="33">
        <v>6.66</v>
      </c>
      <c r="G61" s="33">
        <v>13.89</v>
      </c>
      <c r="H61" s="33">
        <v>0.02</v>
      </c>
      <c r="I61" s="33">
        <v>1.79</v>
      </c>
      <c r="J61" s="33">
        <v>17.010000000000002</v>
      </c>
      <c r="K61" s="33">
        <v>5.76</v>
      </c>
      <c r="M61" s="33">
        <v>0.08</v>
      </c>
      <c r="P61" s="33">
        <v>99.29</v>
      </c>
      <c r="Q61" s="33" t="s">
        <v>970</v>
      </c>
      <c r="R61" s="33" t="s">
        <v>1032</v>
      </c>
      <c r="S61" s="33" t="s">
        <v>1252</v>
      </c>
    </row>
    <row r="62" spans="1:19" s="33" customFormat="1" x14ac:dyDescent="0.3">
      <c r="A62" s="33" t="s">
        <v>1253</v>
      </c>
      <c r="B62" s="33">
        <v>51.5</v>
      </c>
      <c r="C62" s="33">
        <v>1.1399999999999999</v>
      </c>
      <c r="D62" s="33">
        <v>0.64</v>
      </c>
      <c r="E62" s="33">
        <v>0</v>
      </c>
      <c r="F62" s="33">
        <v>2.71</v>
      </c>
      <c r="G62" s="33">
        <v>7.14</v>
      </c>
      <c r="H62" s="33">
        <v>0.01</v>
      </c>
      <c r="I62" s="33">
        <v>1.72</v>
      </c>
      <c r="J62" s="33">
        <v>22.07</v>
      </c>
      <c r="K62" s="33">
        <v>9.5</v>
      </c>
      <c r="M62" s="33">
        <v>0.06</v>
      </c>
      <c r="P62" s="33">
        <v>96.51</v>
      </c>
      <c r="Q62" s="33" t="s">
        <v>970</v>
      </c>
      <c r="R62" s="33" t="s">
        <v>1032</v>
      </c>
      <c r="S62" s="33" t="s">
        <v>1254</v>
      </c>
    </row>
    <row r="63" spans="1:19" s="33" customFormat="1" x14ac:dyDescent="0.3">
      <c r="A63" s="33" t="s">
        <v>1255</v>
      </c>
      <c r="B63" s="33">
        <v>51.28</v>
      </c>
      <c r="C63" s="33">
        <v>1.48</v>
      </c>
      <c r="D63" s="33">
        <v>0.66</v>
      </c>
      <c r="E63" s="33">
        <v>0</v>
      </c>
      <c r="F63" s="33">
        <v>1.75</v>
      </c>
      <c r="G63" s="33">
        <v>4.7</v>
      </c>
      <c r="H63" s="33">
        <v>-0.01</v>
      </c>
      <c r="I63" s="33">
        <v>1.38</v>
      </c>
      <c r="J63" s="33">
        <v>24.52</v>
      </c>
      <c r="K63" s="33">
        <v>11.29</v>
      </c>
      <c r="M63" s="33">
        <v>0.1</v>
      </c>
      <c r="P63" s="33">
        <v>97.16</v>
      </c>
      <c r="Q63" s="33" t="s">
        <v>970</v>
      </c>
      <c r="R63" s="33" t="s">
        <v>1032</v>
      </c>
      <c r="S63" s="33" t="s">
        <v>1256</v>
      </c>
    </row>
    <row r="64" spans="1:19" s="33" customFormat="1" x14ac:dyDescent="0.3">
      <c r="A64" s="33" t="s">
        <v>1257</v>
      </c>
      <c r="B64" s="33">
        <v>51.56</v>
      </c>
      <c r="C64" s="33">
        <v>1.31</v>
      </c>
      <c r="D64" s="33">
        <v>0.86</v>
      </c>
      <c r="E64" s="33">
        <v>0.01</v>
      </c>
      <c r="F64" s="33">
        <v>5.42</v>
      </c>
      <c r="G64" s="33">
        <v>12.16</v>
      </c>
      <c r="H64" s="33">
        <v>-0.02</v>
      </c>
      <c r="I64" s="33">
        <v>1.8</v>
      </c>
      <c r="J64" s="33">
        <v>18.97</v>
      </c>
      <c r="K64" s="33">
        <v>6.49</v>
      </c>
      <c r="M64" s="33">
        <v>7.0000000000000007E-2</v>
      </c>
      <c r="P64" s="33">
        <v>98.64</v>
      </c>
      <c r="Q64" s="33" t="s">
        <v>970</v>
      </c>
      <c r="R64" s="33" t="s">
        <v>1032</v>
      </c>
      <c r="S64" s="33" t="s">
        <v>1258</v>
      </c>
    </row>
    <row r="65" spans="1:19" s="33" customFormat="1" x14ac:dyDescent="0.3">
      <c r="A65" s="34" t="s">
        <v>178</v>
      </c>
      <c r="B65" s="35">
        <f>AVERAGE(B51:B64)</f>
        <v>51.904999999999987</v>
      </c>
      <c r="C65" s="35">
        <f t="shared" ref="C65:P65" si="22">AVERAGE(C51:C64)</f>
        <v>1.5349999999999999</v>
      </c>
      <c r="D65" s="35">
        <f t="shared" si="22"/>
        <v>1.3578571428571429</v>
      </c>
      <c r="E65" s="35">
        <f t="shared" si="22"/>
        <v>-2.142857142857143E-3</v>
      </c>
      <c r="F65" s="35">
        <f t="shared" si="22"/>
        <v>3.5207142857142855</v>
      </c>
      <c r="G65" s="35">
        <f t="shared" si="22"/>
        <v>7.8871428571428561</v>
      </c>
      <c r="H65" s="35">
        <f t="shared" si="22"/>
        <v>5.0000000000000018E-3</v>
      </c>
      <c r="I65" s="35">
        <f t="shared" si="22"/>
        <v>1.5192857142857144</v>
      </c>
      <c r="J65" s="35">
        <f t="shared" si="22"/>
        <v>20.897142857142853</v>
      </c>
      <c r="K65" s="35">
        <f t="shared" si="22"/>
        <v>8.8328571428571436</v>
      </c>
      <c r="L65" s="35"/>
      <c r="M65" s="35">
        <f t="shared" si="22"/>
        <v>6.9285714285714284E-2</v>
      </c>
      <c r="N65" s="35"/>
      <c r="O65" s="35"/>
      <c r="P65" s="35">
        <f t="shared" si="22"/>
        <v>97.540714285714301</v>
      </c>
    </row>
    <row r="66" spans="1:19" s="33" customFormat="1" x14ac:dyDescent="0.3">
      <c r="A66" s="36" t="s">
        <v>179</v>
      </c>
      <c r="B66" s="37">
        <f>_xlfn.STDEV.S(B51:B64)</f>
        <v>1.1916423702023773</v>
      </c>
      <c r="C66" s="37">
        <f t="shared" ref="C66:P66" si="23">_xlfn.STDEV.S(C51:C64)</f>
        <v>0.56470209981764863</v>
      </c>
      <c r="D66" s="37">
        <f t="shared" si="23"/>
        <v>1.4076066898841428</v>
      </c>
      <c r="E66" s="37">
        <f t="shared" si="23"/>
        <v>8.9258237530398105E-3</v>
      </c>
      <c r="F66" s="37">
        <f t="shared" si="23"/>
        <v>2.4837455099590535</v>
      </c>
      <c r="G66" s="37">
        <f t="shared" si="23"/>
        <v>4.6906558973402381</v>
      </c>
      <c r="H66" s="37">
        <f t="shared" si="23"/>
        <v>3.0064034224404311E-2</v>
      </c>
      <c r="I66" s="37">
        <f t="shared" si="23"/>
        <v>0.28728073339543686</v>
      </c>
      <c r="J66" s="37">
        <f t="shared" si="23"/>
        <v>3.2345358211066655</v>
      </c>
      <c r="K66" s="37">
        <f t="shared" si="23"/>
        <v>2.5371226239169395</v>
      </c>
      <c r="L66" s="37"/>
      <c r="M66" s="37">
        <f t="shared" si="23"/>
        <v>1.5424399110243786E-2</v>
      </c>
      <c r="N66" s="37"/>
      <c r="O66" s="37"/>
      <c r="P66" s="37">
        <f t="shared" si="23"/>
        <v>1.1329570857899971</v>
      </c>
    </row>
    <row r="68" spans="1:19" s="1" customFormat="1" x14ac:dyDescent="0.3">
      <c r="A68" s="1" t="s">
        <v>95</v>
      </c>
      <c r="B68" s="1">
        <v>51.22</v>
      </c>
      <c r="C68" s="1">
        <v>1.3</v>
      </c>
      <c r="D68" s="1">
        <v>1.44</v>
      </c>
      <c r="F68" s="1">
        <v>1.71</v>
      </c>
      <c r="G68" s="1">
        <v>9.73</v>
      </c>
      <c r="I68" s="1">
        <v>1.77</v>
      </c>
      <c r="J68" s="1">
        <v>23.77</v>
      </c>
      <c r="K68" s="1">
        <v>7.92</v>
      </c>
      <c r="L68" s="1">
        <v>0</v>
      </c>
      <c r="M68" s="1">
        <v>0.08</v>
      </c>
      <c r="N68" s="1">
        <v>0</v>
      </c>
      <c r="O68" s="1">
        <v>1.9</v>
      </c>
      <c r="P68" s="1">
        <v>100.85</v>
      </c>
      <c r="Q68" s="1" t="s">
        <v>970</v>
      </c>
      <c r="R68" s="1" t="s">
        <v>447</v>
      </c>
      <c r="S68" s="1" t="s">
        <v>96</v>
      </c>
    </row>
    <row r="69" spans="1:19" s="1" customFormat="1" x14ac:dyDescent="0.3">
      <c r="A69" s="1" t="s">
        <v>97</v>
      </c>
      <c r="B69" s="1">
        <v>50.65</v>
      </c>
      <c r="C69" s="1">
        <v>1.78</v>
      </c>
      <c r="D69" s="1">
        <v>0.88</v>
      </c>
      <c r="F69" s="1">
        <v>0.43</v>
      </c>
      <c r="G69" s="1">
        <v>8.41</v>
      </c>
      <c r="I69" s="1">
        <v>1.54</v>
      </c>
      <c r="J69" s="1">
        <v>26.12</v>
      </c>
      <c r="K69" s="1">
        <v>8.68</v>
      </c>
      <c r="L69" s="1">
        <v>0</v>
      </c>
      <c r="M69" s="1">
        <v>0.05</v>
      </c>
      <c r="N69" s="1">
        <v>0.01</v>
      </c>
      <c r="O69" s="1">
        <v>1.89</v>
      </c>
      <c r="P69" s="1">
        <v>100.44</v>
      </c>
      <c r="Q69" s="1" t="s">
        <v>970</v>
      </c>
      <c r="R69" s="1" t="s">
        <v>447</v>
      </c>
      <c r="S69" s="1" t="s">
        <v>98</v>
      </c>
    </row>
    <row r="70" spans="1:19" s="1" customFormat="1" x14ac:dyDescent="0.3">
      <c r="A70" s="1" t="s">
        <v>99</v>
      </c>
      <c r="B70" s="1">
        <v>51.25</v>
      </c>
      <c r="C70" s="1">
        <v>1.33</v>
      </c>
      <c r="D70" s="1">
        <v>1.38</v>
      </c>
      <c r="F70" s="1">
        <v>0.41</v>
      </c>
      <c r="G70" s="1">
        <v>6.36</v>
      </c>
      <c r="I70" s="1">
        <v>1.21</v>
      </c>
      <c r="J70" s="1">
        <v>26.15</v>
      </c>
      <c r="K70" s="1">
        <v>9.73</v>
      </c>
      <c r="L70" s="1">
        <v>0.01</v>
      </c>
      <c r="M70" s="1">
        <v>0.11</v>
      </c>
      <c r="N70" s="1">
        <v>0</v>
      </c>
      <c r="O70" s="1">
        <v>1.86</v>
      </c>
      <c r="P70" s="1">
        <v>99.8</v>
      </c>
      <c r="Q70" s="1" t="s">
        <v>970</v>
      </c>
      <c r="R70" s="1" t="s">
        <v>447</v>
      </c>
      <c r="S70" s="1" t="s">
        <v>100</v>
      </c>
    </row>
    <row r="71" spans="1:19" s="1" customFormat="1" x14ac:dyDescent="0.3">
      <c r="A71" s="1" t="s">
        <v>101</v>
      </c>
      <c r="B71" s="1">
        <v>52.32</v>
      </c>
      <c r="C71" s="1">
        <v>2.39</v>
      </c>
      <c r="D71" s="1">
        <v>1.29</v>
      </c>
      <c r="F71" s="1">
        <v>0.1</v>
      </c>
      <c r="G71" s="1">
        <v>1.37</v>
      </c>
      <c r="I71" s="1">
        <v>0.67</v>
      </c>
      <c r="J71" s="1">
        <v>26.7</v>
      </c>
      <c r="K71" s="1">
        <v>12.76</v>
      </c>
      <c r="L71" s="1">
        <v>0</v>
      </c>
      <c r="M71" s="1">
        <v>0.09</v>
      </c>
      <c r="N71" s="1">
        <v>0.01</v>
      </c>
      <c r="O71" s="1">
        <v>1.88</v>
      </c>
      <c r="P71" s="1">
        <v>99.58</v>
      </c>
      <c r="Q71" s="1" t="s">
        <v>970</v>
      </c>
      <c r="R71" s="1" t="s">
        <v>447</v>
      </c>
      <c r="S71" s="1" t="s">
        <v>102</v>
      </c>
    </row>
    <row r="72" spans="1:19" s="1" customFormat="1" x14ac:dyDescent="0.3">
      <c r="A72" s="1" t="s">
        <v>103</v>
      </c>
      <c r="B72" s="1">
        <v>52.58</v>
      </c>
      <c r="C72" s="1">
        <v>1.29</v>
      </c>
      <c r="D72" s="1">
        <v>0.84</v>
      </c>
      <c r="F72" s="1">
        <v>0.06</v>
      </c>
      <c r="G72" s="1">
        <v>1.72</v>
      </c>
      <c r="I72" s="1">
        <v>0.62</v>
      </c>
      <c r="J72" s="1">
        <v>29.01</v>
      </c>
      <c r="K72" s="1">
        <v>12.57</v>
      </c>
      <c r="L72" s="1">
        <v>0.01</v>
      </c>
      <c r="M72" s="1">
        <v>0.13</v>
      </c>
      <c r="N72" s="1">
        <v>0</v>
      </c>
      <c r="O72" s="1">
        <v>1.86</v>
      </c>
      <c r="P72" s="1">
        <v>100.69</v>
      </c>
      <c r="Q72" s="1" t="s">
        <v>970</v>
      </c>
      <c r="R72" s="1" t="s">
        <v>447</v>
      </c>
      <c r="S72" s="1" t="s">
        <v>104</v>
      </c>
    </row>
    <row r="73" spans="1:19" s="1" customFormat="1" x14ac:dyDescent="0.3">
      <c r="A73" s="1" t="s">
        <v>105</v>
      </c>
      <c r="B73" s="1">
        <v>48.79</v>
      </c>
      <c r="C73" s="1">
        <v>0.72</v>
      </c>
      <c r="D73" s="1">
        <v>1.17</v>
      </c>
      <c r="F73" s="1">
        <v>2.08</v>
      </c>
      <c r="G73" s="1">
        <v>16.78</v>
      </c>
      <c r="I73" s="1">
        <v>2.5299999999999998</v>
      </c>
      <c r="J73" s="1">
        <v>23.29</v>
      </c>
      <c r="K73" s="1">
        <v>3.56</v>
      </c>
      <c r="L73" s="1">
        <v>0.02</v>
      </c>
      <c r="M73" s="1">
        <v>0.02</v>
      </c>
      <c r="N73" s="1">
        <v>0</v>
      </c>
      <c r="O73" s="1">
        <v>1.91</v>
      </c>
      <c r="P73" s="1">
        <v>100.85</v>
      </c>
      <c r="Q73" s="1" t="s">
        <v>970</v>
      </c>
      <c r="R73" s="1" t="s">
        <v>447</v>
      </c>
      <c r="S73" s="1" t="s">
        <v>106</v>
      </c>
    </row>
    <row r="74" spans="1:19" s="1" customFormat="1" x14ac:dyDescent="0.3">
      <c r="A74" s="1" t="s">
        <v>107</v>
      </c>
      <c r="B74" s="1">
        <v>50.01</v>
      </c>
      <c r="C74" s="1">
        <v>0.77</v>
      </c>
      <c r="D74" s="1">
        <v>1.06</v>
      </c>
      <c r="F74" s="1">
        <v>1.73</v>
      </c>
      <c r="G74" s="1">
        <v>13.64</v>
      </c>
      <c r="I74" s="1">
        <v>2.54</v>
      </c>
      <c r="J74" s="1">
        <v>22.81</v>
      </c>
      <c r="K74" s="1">
        <v>5.63</v>
      </c>
      <c r="L74" s="1">
        <v>0.01</v>
      </c>
      <c r="M74" s="1">
        <v>7.0000000000000007E-2</v>
      </c>
      <c r="N74" s="1">
        <v>0</v>
      </c>
      <c r="O74" s="1">
        <v>1.88</v>
      </c>
      <c r="P74" s="1">
        <v>100.16</v>
      </c>
      <c r="Q74" s="1" t="s">
        <v>970</v>
      </c>
      <c r="R74" s="1" t="s">
        <v>447</v>
      </c>
      <c r="S74" s="1" t="s">
        <v>108</v>
      </c>
    </row>
    <row r="75" spans="1:19" s="1" customFormat="1" x14ac:dyDescent="0.3">
      <c r="A75" s="1" t="s">
        <v>109</v>
      </c>
      <c r="B75" s="1">
        <v>50.18</v>
      </c>
      <c r="C75" s="1">
        <v>1.01</v>
      </c>
      <c r="D75" s="1">
        <v>1.44</v>
      </c>
      <c r="F75" s="1">
        <v>0.81</v>
      </c>
      <c r="G75" s="1">
        <v>10.45</v>
      </c>
      <c r="I75" s="1">
        <v>1.82</v>
      </c>
      <c r="J75" s="1">
        <v>25.43</v>
      </c>
      <c r="K75" s="1">
        <v>7.3</v>
      </c>
      <c r="L75" s="1">
        <v>0.01</v>
      </c>
      <c r="M75" s="1">
        <v>0.05</v>
      </c>
      <c r="N75" s="1">
        <v>0.01</v>
      </c>
      <c r="O75" s="1">
        <v>1.89</v>
      </c>
      <c r="P75" s="1">
        <v>100.39</v>
      </c>
      <c r="Q75" s="1" t="s">
        <v>970</v>
      </c>
      <c r="R75" s="1" t="s">
        <v>447</v>
      </c>
      <c r="S75" s="1" t="s">
        <v>110</v>
      </c>
    </row>
    <row r="76" spans="1:19" s="1" customFormat="1" x14ac:dyDescent="0.3">
      <c r="A76" s="1" t="s">
        <v>111</v>
      </c>
      <c r="B76" s="1">
        <v>52.5</v>
      </c>
      <c r="C76" s="1">
        <v>1.78</v>
      </c>
      <c r="D76" s="1">
        <v>1.1399999999999999</v>
      </c>
      <c r="F76" s="1">
        <v>0.09</v>
      </c>
      <c r="G76" s="1">
        <v>1.8</v>
      </c>
      <c r="I76" s="1">
        <v>0.54</v>
      </c>
      <c r="J76" s="1">
        <v>27.73</v>
      </c>
      <c r="K76" s="1">
        <v>12.44</v>
      </c>
      <c r="L76" s="1">
        <v>0.02</v>
      </c>
      <c r="M76" s="1">
        <v>0.08</v>
      </c>
      <c r="N76" s="1">
        <v>0.01</v>
      </c>
      <c r="O76" s="1">
        <v>1.88</v>
      </c>
      <c r="P76" s="1">
        <v>100.01</v>
      </c>
      <c r="Q76" s="1" t="s">
        <v>970</v>
      </c>
      <c r="R76" s="1" t="s">
        <v>447</v>
      </c>
      <c r="S76" s="1" t="s">
        <v>112</v>
      </c>
    </row>
    <row r="77" spans="1:19" s="1" customFormat="1" x14ac:dyDescent="0.3">
      <c r="A77" s="1" t="s">
        <v>113</v>
      </c>
      <c r="B77" s="1">
        <v>51.14</v>
      </c>
      <c r="C77" s="1">
        <v>1.06</v>
      </c>
      <c r="D77" s="1">
        <v>0.63</v>
      </c>
      <c r="F77" s="1">
        <v>0.25</v>
      </c>
      <c r="G77" s="1">
        <v>6.71</v>
      </c>
      <c r="I77" s="1">
        <v>1.46</v>
      </c>
      <c r="J77" s="1">
        <v>27.28</v>
      </c>
      <c r="K77" s="1">
        <v>9.5</v>
      </c>
      <c r="L77" s="1">
        <v>0.01</v>
      </c>
      <c r="M77" s="1">
        <v>0.06</v>
      </c>
      <c r="N77" s="1">
        <v>0</v>
      </c>
      <c r="O77" s="1">
        <v>1.87</v>
      </c>
      <c r="P77" s="1">
        <v>99.98</v>
      </c>
      <c r="Q77" s="1" t="s">
        <v>970</v>
      </c>
      <c r="R77" s="1" t="s">
        <v>447</v>
      </c>
      <c r="S77" s="1" t="s">
        <v>114</v>
      </c>
    </row>
    <row r="78" spans="1:19" s="1" customFormat="1" x14ac:dyDescent="0.3">
      <c r="A78" s="11" t="s">
        <v>178</v>
      </c>
      <c r="B78" s="7">
        <f>AVERAGE(B68:B77)</f>
        <v>51.064</v>
      </c>
      <c r="C78" s="7">
        <f t="shared" ref="C78:P78" si="24">AVERAGE(C68:C77)</f>
        <v>1.343</v>
      </c>
      <c r="D78" s="7">
        <f t="shared" si="24"/>
        <v>1.1270000000000002</v>
      </c>
      <c r="E78" s="7"/>
      <c r="F78" s="7">
        <f t="shared" si="24"/>
        <v>0.76700000000000013</v>
      </c>
      <c r="G78" s="7">
        <f t="shared" si="24"/>
        <v>7.6970000000000001</v>
      </c>
      <c r="H78" s="7"/>
      <c r="I78" s="7">
        <f t="shared" si="24"/>
        <v>1.47</v>
      </c>
      <c r="J78" s="7">
        <f t="shared" si="24"/>
        <v>25.828999999999997</v>
      </c>
      <c r="K78" s="7">
        <f t="shared" si="24"/>
        <v>9.0090000000000003</v>
      </c>
      <c r="L78" s="7">
        <f t="shared" si="24"/>
        <v>8.9999999999999993E-3</v>
      </c>
      <c r="M78" s="7">
        <f t="shared" si="24"/>
        <v>7.3999999999999996E-2</v>
      </c>
      <c r="N78" s="7">
        <f t="shared" si="24"/>
        <v>4.0000000000000001E-3</v>
      </c>
      <c r="O78" s="7">
        <f t="shared" si="24"/>
        <v>1.8820000000000001</v>
      </c>
      <c r="P78" s="7">
        <f t="shared" si="24"/>
        <v>100.27499999999999</v>
      </c>
    </row>
    <row r="79" spans="1:19" s="1" customFormat="1" x14ac:dyDescent="0.3">
      <c r="A79" s="14" t="s">
        <v>179</v>
      </c>
      <c r="B79" s="8">
        <f>_xlfn.STDEV.S(B68:B77)</f>
        <v>1.2127764289705945</v>
      </c>
      <c r="C79" s="8">
        <f t="shared" ref="C79:P79" si="25">_xlfn.STDEV.S(C68:C77)</f>
        <v>0.51536502705471876</v>
      </c>
      <c r="D79" s="8">
        <f t="shared" si="25"/>
        <v>0.27556205189474819</v>
      </c>
      <c r="E79" s="8"/>
      <c r="F79" s="8">
        <f t="shared" si="25"/>
        <v>0.77844645858844308</v>
      </c>
      <c r="G79" s="8">
        <f t="shared" si="25"/>
        <v>5.1997052266878026</v>
      </c>
      <c r="H79" s="8"/>
      <c r="I79" s="8">
        <f t="shared" si="25"/>
        <v>0.72884993120821662</v>
      </c>
      <c r="J79" s="8">
        <f t="shared" si="25"/>
        <v>2.0205579537455609</v>
      </c>
      <c r="K79" s="8">
        <f t="shared" si="25"/>
        <v>3.066077660826974</v>
      </c>
      <c r="L79" s="8">
        <f t="shared" si="25"/>
        <v>7.3786478737262202E-3</v>
      </c>
      <c r="M79" s="8">
        <f t="shared" si="25"/>
        <v>3.1692971530679258E-2</v>
      </c>
      <c r="N79" s="8">
        <f t="shared" si="25"/>
        <v>5.1639777949432225E-3</v>
      </c>
      <c r="O79" s="8">
        <f t="shared" si="25"/>
        <v>1.6193277068654754E-2</v>
      </c>
      <c r="P79" s="8">
        <f t="shared" si="25"/>
        <v>0.44134264844147081</v>
      </c>
    </row>
    <row r="81" spans="1:19" s="21" customFormat="1" x14ac:dyDescent="0.3">
      <c r="A81" s="21" t="s">
        <v>1355</v>
      </c>
      <c r="B81" s="21">
        <v>49.91</v>
      </c>
      <c r="C81" s="21">
        <v>0.86</v>
      </c>
      <c r="D81" s="21">
        <v>1.1299999999999999</v>
      </c>
      <c r="E81" s="21">
        <v>0</v>
      </c>
      <c r="F81" s="21">
        <v>0.65</v>
      </c>
      <c r="G81" s="21">
        <v>0.55000000000000004</v>
      </c>
      <c r="H81" s="21">
        <v>0.01</v>
      </c>
      <c r="I81" s="21">
        <v>2.99</v>
      </c>
      <c r="J81" s="21">
        <v>26.63</v>
      </c>
      <c r="K81" s="21">
        <v>7.54</v>
      </c>
      <c r="M81" s="21">
        <v>0.33</v>
      </c>
      <c r="P81" s="21">
        <v>90.59</v>
      </c>
      <c r="S81" s="21" t="s">
        <v>1356</v>
      </c>
    </row>
    <row r="82" spans="1:19" s="21" customFormat="1" x14ac:dyDescent="0.3">
      <c r="A82" s="21" t="s">
        <v>1359</v>
      </c>
      <c r="B82" s="21">
        <v>52.84</v>
      </c>
      <c r="C82" s="21">
        <v>0.62</v>
      </c>
      <c r="D82" s="21">
        <v>16.12</v>
      </c>
      <c r="E82" s="21">
        <v>0</v>
      </c>
      <c r="F82" s="21">
        <v>7.01</v>
      </c>
      <c r="G82" s="21">
        <v>0.14000000000000001</v>
      </c>
      <c r="H82" s="21">
        <v>0.03</v>
      </c>
      <c r="I82" s="21">
        <v>0.17</v>
      </c>
      <c r="J82" s="21">
        <v>3.86</v>
      </c>
      <c r="K82" s="21">
        <v>5.04</v>
      </c>
      <c r="M82" s="21">
        <v>2.64</v>
      </c>
      <c r="P82" s="21">
        <v>88.47</v>
      </c>
      <c r="S82" s="21" t="s">
        <v>1360</v>
      </c>
    </row>
    <row r="83" spans="1:19" s="21" customFormat="1" x14ac:dyDescent="0.3">
      <c r="A83" s="21" t="s">
        <v>1363</v>
      </c>
      <c r="B83" s="21">
        <v>55.74</v>
      </c>
      <c r="C83" s="21">
        <v>0.41</v>
      </c>
      <c r="D83" s="21">
        <v>11.06</v>
      </c>
      <c r="E83" s="21">
        <v>0</v>
      </c>
      <c r="F83" s="21">
        <v>0.1</v>
      </c>
      <c r="G83" s="21">
        <v>0.41</v>
      </c>
      <c r="H83" s="21">
        <v>0.01</v>
      </c>
      <c r="I83" s="21">
        <v>0.47</v>
      </c>
      <c r="J83" s="21">
        <v>15.7</v>
      </c>
      <c r="K83" s="21">
        <v>10.53</v>
      </c>
      <c r="M83" s="21">
        <v>0.1</v>
      </c>
      <c r="P83" s="21">
        <v>94.53</v>
      </c>
      <c r="S83" s="21" t="s">
        <v>1364</v>
      </c>
    </row>
    <row r="84" spans="1:19" s="21" customFormat="1" x14ac:dyDescent="0.3">
      <c r="A84" s="21" t="s">
        <v>1365</v>
      </c>
      <c r="B84" s="21">
        <v>36.479999999999997</v>
      </c>
      <c r="C84" s="21">
        <v>3.69</v>
      </c>
      <c r="D84" s="21">
        <v>11.44</v>
      </c>
      <c r="E84" s="21">
        <v>-0.01</v>
      </c>
      <c r="F84" s="21">
        <v>5.57</v>
      </c>
      <c r="G84" s="21">
        <v>0.18</v>
      </c>
      <c r="H84" s="21">
        <v>0</v>
      </c>
      <c r="I84" s="21">
        <v>1.99</v>
      </c>
      <c r="J84" s="21">
        <v>26.59</v>
      </c>
      <c r="K84" s="21">
        <v>0.53</v>
      </c>
      <c r="M84" s="21">
        <v>0.92</v>
      </c>
      <c r="P84" s="21">
        <v>87.41</v>
      </c>
      <c r="S84" s="21" t="s">
        <v>1366</v>
      </c>
    </row>
    <row r="85" spans="1:19" s="21" customFormat="1" x14ac:dyDescent="0.3">
      <c r="A85" s="21" t="s">
        <v>1371</v>
      </c>
      <c r="B85" s="21">
        <v>52.79</v>
      </c>
      <c r="C85" s="21">
        <v>0.53</v>
      </c>
      <c r="D85" s="21">
        <v>15.14</v>
      </c>
      <c r="E85" s="21">
        <v>-0.01</v>
      </c>
      <c r="F85" s="21">
        <v>0.31</v>
      </c>
      <c r="G85" s="21">
        <v>0.43</v>
      </c>
      <c r="H85" s="21">
        <v>0</v>
      </c>
      <c r="I85" s="21">
        <v>0.87</v>
      </c>
      <c r="J85" s="21">
        <v>14</v>
      </c>
      <c r="K85" s="21">
        <v>6.66</v>
      </c>
      <c r="M85" s="21">
        <v>0.22</v>
      </c>
      <c r="P85" s="21">
        <v>90.95</v>
      </c>
      <c r="S85" s="21" t="s">
        <v>1372</v>
      </c>
    </row>
    <row r="86" spans="1:19" s="21" customFormat="1" x14ac:dyDescent="0.3">
      <c r="A86" s="21" t="s">
        <v>1373</v>
      </c>
      <c r="B86" s="21">
        <v>63.68</v>
      </c>
      <c r="C86" s="21">
        <v>0.31</v>
      </c>
      <c r="D86" s="21">
        <v>17.39</v>
      </c>
      <c r="E86" s="21">
        <v>0</v>
      </c>
      <c r="F86" s="21">
        <v>0.09</v>
      </c>
      <c r="G86" s="21">
        <v>0.52</v>
      </c>
      <c r="H86" s="21">
        <v>0.04</v>
      </c>
      <c r="I86" s="21">
        <v>0.48</v>
      </c>
      <c r="J86" s="21">
        <v>3.66</v>
      </c>
      <c r="K86" s="21">
        <v>8.34</v>
      </c>
      <c r="M86" s="21">
        <v>0.04</v>
      </c>
      <c r="P86" s="21">
        <v>94.55</v>
      </c>
      <c r="S86" s="21" t="s">
        <v>1374</v>
      </c>
    </row>
    <row r="87" spans="1:19" s="21" customFormat="1" x14ac:dyDescent="0.3">
      <c r="A87" s="21" t="s">
        <v>1351</v>
      </c>
      <c r="B87" s="21">
        <v>53.12</v>
      </c>
      <c r="C87" s="21">
        <v>0.89</v>
      </c>
      <c r="D87" s="21">
        <v>3.49</v>
      </c>
      <c r="E87" s="21">
        <v>-0.01</v>
      </c>
      <c r="F87" s="21">
        <v>0.65</v>
      </c>
      <c r="G87" s="21">
        <v>0.54</v>
      </c>
      <c r="H87" s="21">
        <v>0.04</v>
      </c>
      <c r="I87" s="21">
        <v>2.4</v>
      </c>
      <c r="J87" s="21">
        <v>24.85</v>
      </c>
      <c r="K87" s="21">
        <v>6.81</v>
      </c>
      <c r="M87" s="21">
        <v>0.38</v>
      </c>
      <c r="P87" s="21">
        <v>93.18</v>
      </c>
      <c r="R87" s="21" t="s">
        <v>1010</v>
      </c>
      <c r="S87" s="21" t="s">
        <v>1352</v>
      </c>
    </row>
    <row r="88" spans="1:19" s="33" customFormat="1" x14ac:dyDescent="0.3">
      <c r="A88" s="33" t="s">
        <v>203</v>
      </c>
      <c r="B88" s="38">
        <v>48.65</v>
      </c>
      <c r="C88" s="38">
        <v>1.55</v>
      </c>
      <c r="D88" s="38">
        <v>1.92</v>
      </c>
      <c r="E88" s="38"/>
      <c r="F88" s="38">
        <v>1.26</v>
      </c>
      <c r="G88" s="38">
        <v>1.23</v>
      </c>
      <c r="H88" s="38"/>
      <c r="I88" s="38">
        <v>3.42</v>
      </c>
      <c r="J88" s="38">
        <v>25.58</v>
      </c>
      <c r="K88" s="38">
        <v>9.6199999999999992</v>
      </c>
      <c r="L88" s="38">
        <v>1.64</v>
      </c>
      <c r="M88" s="38">
        <v>0.76</v>
      </c>
      <c r="N88" s="38">
        <v>0.09</v>
      </c>
      <c r="O88" s="38">
        <v>1.44</v>
      </c>
      <c r="P88" s="33">
        <v>97.15</v>
      </c>
      <c r="Q88" s="33" t="s">
        <v>970</v>
      </c>
      <c r="R88" s="33" t="s">
        <v>1010</v>
      </c>
      <c r="S88" s="33" t="s">
        <v>204</v>
      </c>
    </row>
    <row r="89" spans="1:19" s="33" customFormat="1" x14ac:dyDescent="0.3">
      <c r="A89" s="33" t="s">
        <v>221</v>
      </c>
      <c r="B89" s="38">
        <v>51.95</v>
      </c>
      <c r="C89" s="38">
        <v>1.64</v>
      </c>
      <c r="D89" s="38">
        <v>1.84</v>
      </c>
      <c r="E89" s="38"/>
      <c r="F89" s="38">
        <v>0.28999999999999998</v>
      </c>
      <c r="G89" s="38">
        <v>2.06</v>
      </c>
      <c r="H89" s="38"/>
      <c r="I89" s="38">
        <v>2.12</v>
      </c>
      <c r="J89" s="38">
        <v>22.9</v>
      </c>
      <c r="K89" s="38">
        <v>11.86</v>
      </c>
      <c r="L89" s="38">
        <v>0.1</v>
      </c>
      <c r="M89" s="38">
        <v>0.05</v>
      </c>
      <c r="N89" s="38">
        <v>0</v>
      </c>
      <c r="O89" s="38">
        <v>1.86</v>
      </c>
      <c r="P89" s="33">
        <v>96.68</v>
      </c>
      <c r="Q89" s="33" t="s">
        <v>970</v>
      </c>
      <c r="R89" s="33" t="s">
        <v>1010</v>
      </c>
      <c r="S89" s="33" t="s">
        <v>222</v>
      </c>
    </row>
    <row r="90" spans="1:19" s="33" customFormat="1" x14ac:dyDescent="0.3">
      <c r="A90" s="33" t="s">
        <v>223</v>
      </c>
      <c r="B90" s="38">
        <v>52.48</v>
      </c>
      <c r="C90" s="38">
        <v>1.71</v>
      </c>
      <c r="D90" s="38">
        <v>1.51</v>
      </c>
      <c r="E90" s="38"/>
      <c r="F90" s="38">
        <v>0.28000000000000003</v>
      </c>
      <c r="G90" s="38">
        <v>2.13</v>
      </c>
      <c r="H90" s="38"/>
      <c r="I90" s="38">
        <v>2.21</v>
      </c>
      <c r="J90" s="38">
        <v>23.8</v>
      </c>
      <c r="K90" s="38">
        <v>11.79</v>
      </c>
      <c r="L90" s="38">
        <v>0.08</v>
      </c>
      <c r="M90" s="38">
        <v>0.04</v>
      </c>
      <c r="N90" s="38">
        <v>0</v>
      </c>
      <c r="O90" s="38">
        <v>1.89</v>
      </c>
      <c r="P90" s="33">
        <v>97.92</v>
      </c>
      <c r="Q90" s="33" t="s">
        <v>970</v>
      </c>
      <c r="R90" s="33" t="s">
        <v>1010</v>
      </c>
      <c r="S90" s="33" t="s">
        <v>224</v>
      </c>
    </row>
    <row r="91" spans="1:19" s="33" customFormat="1" x14ac:dyDescent="0.3">
      <c r="A91" s="33" t="s">
        <v>233</v>
      </c>
      <c r="B91" s="33">
        <v>47.93</v>
      </c>
      <c r="C91" s="33">
        <v>1.54</v>
      </c>
      <c r="D91" s="33">
        <v>1.94</v>
      </c>
      <c r="F91" s="33">
        <v>0.69</v>
      </c>
      <c r="G91" s="33">
        <v>0.98</v>
      </c>
      <c r="I91" s="33">
        <v>3.75</v>
      </c>
      <c r="J91" s="33">
        <v>29.09</v>
      </c>
      <c r="K91" s="33">
        <v>8.4700000000000006</v>
      </c>
      <c r="L91" s="33">
        <v>1.86</v>
      </c>
      <c r="M91" s="33">
        <v>0.88</v>
      </c>
      <c r="N91" s="33">
        <v>0.01</v>
      </c>
      <c r="O91" s="33">
        <v>1.4</v>
      </c>
      <c r="P91" s="33">
        <v>98.53</v>
      </c>
      <c r="Q91" s="33" t="s">
        <v>970</v>
      </c>
      <c r="R91" s="33" t="s">
        <v>1010</v>
      </c>
      <c r="S91" s="33" t="s">
        <v>234</v>
      </c>
    </row>
    <row r="92" spans="1:19" s="33" customFormat="1" x14ac:dyDescent="0.3">
      <c r="A92" s="33" t="s">
        <v>237</v>
      </c>
      <c r="B92" s="33">
        <v>52.22</v>
      </c>
      <c r="C92" s="33">
        <v>2.56</v>
      </c>
      <c r="D92" s="33">
        <v>3.13</v>
      </c>
      <c r="F92" s="33">
        <v>0.27</v>
      </c>
      <c r="G92" s="33">
        <v>2.57</v>
      </c>
      <c r="I92" s="33">
        <v>1.23</v>
      </c>
      <c r="J92" s="33">
        <v>22.07</v>
      </c>
      <c r="K92" s="33">
        <v>11.49</v>
      </c>
      <c r="L92" s="33">
        <v>0.71</v>
      </c>
      <c r="M92" s="33">
        <v>0.11</v>
      </c>
      <c r="N92" s="33">
        <v>0</v>
      </c>
      <c r="O92" s="33">
        <v>1.87</v>
      </c>
      <c r="P92" s="33">
        <v>98.24</v>
      </c>
      <c r="Q92" s="33" t="s">
        <v>968</v>
      </c>
      <c r="R92" s="33" t="s">
        <v>1010</v>
      </c>
      <c r="S92" s="33" t="s">
        <v>238</v>
      </c>
    </row>
    <row r="93" spans="1:19" s="33" customFormat="1" x14ac:dyDescent="0.3">
      <c r="A93" s="33" t="s">
        <v>1349</v>
      </c>
      <c r="B93" s="33">
        <v>51.16</v>
      </c>
      <c r="C93" s="33">
        <v>2.0099999999999998</v>
      </c>
      <c r="D93" s="33">
        <v>1.03</v>
      </c>
      <c r="E93" s="33">
        <v>0.01</v>
      </c>
      <c r="F93" s="33">
        <v>0.63</v>
      </c>
      <c r="G93" s="33">
        <v>1.75</v>
      </c>
      <c r="H93" s="33">
        <v>0.04</v>
      </c>
      <c r="I93" s="33">
        <v>2.33</v>
      </c>
      <c r="J93" s="33">
        <v>23.93</v>
      </c>
      <c r="K93" s="33">
        <v>11.1</v>
      </c>
      <c r="M93" s="33">
        <v>0.28000000000000003</v>
      </c>
      <c r="P93" s="33">
        <v>94.26</v>
      </c>
      <c r="Q93" s="33" t="s">
        <v>970</v>
      </c>
      <c r="R93" s="33" t="s">
        <v>1010</v>
      </c>
      <c r="S93" s="33" t="s">
        <v>1350</v>
      </c>
    </row>
    <row r="94" spans="1:19" s="33" customFormat="1" x14ac:dyDescent="0.3">
      <c r="A94" s="33" t="s">
        <v>1353</v>
      </c>
      <c r="B94" s="33">
        <v>53.02</v>
      </c>
      <c r="C94" s="33">
        <v>2.21</v>
      </c>
      <c r="D94" s="33">
        <v>2.59</v>
      </c>
      <c r="E94" s="33">
        <v>0</v>
      </c>
      <c r="F94" s="33">
        <v>0.22</v>
      </c>
      <c r="G94" s="33">
        <v>2.04</v>
      </c>
      <c r="H94" s="33">
        <v>0.02</v>
      </c>
      <c r="I94" s="33">
        <v>1.6</v>
      </c>
      <c r="J94" s="33">
        <v>20.99</v>
      </c>
      <c r="K94" s="33">
        <v>11.44</v>
      </c>
      <c r="M94" s="33">
        <v>0.08</v>
      </c>
      <c r="P94" s="33">
        <v>94.22</v>
      </c>
      <c r="Q94" s="33" t="s">
        <v>968</v>
      </c>
      <c r="R94" s="33" t="s">
        <v>1010</v>
      </c>
      <c r="S94" s="33" t="s">
        <v>1354</v>
      </c>
    </row>
    <row r="95" spans="1:19" s="33" customFormat="1" x14ac:dyDescent="0.3">
      <c r="A95" s="33" t="s">
        <v>1357</v>
      </c>
      <c r="B95" s="33">
        <v>48.06</v>
      </c>
      <c r="C95" s="33">
        <v>3.27</v>
      </c>
      <c r="D95" s="33">
        <v>1.64</v>
      </c>
      <c r="E95" s="33">
        <v>0</v>
      </c>
      <c r="F95" s="33">
        <v>1.34</v>
      </c>
      <c r="G95" s="33">
        <v>9.99</v>
      </c>
      <c r="H95" s="33">
        <v>0.04</v>
      </c>
      <c r="I95" s="33">
        <v>2.1800000000000002</v>
      </c>
      <c r="J95" s="33">
        <v>22.75</v>
      </c>
      <c r="K95" s="33">
        <v>7.34</v>
      </c>
      <c r="M95" s="33">
        <v>0.05</v>
      </c>
      <c r="P95" s="33">
        <v>96.66</v>
      </c>
      <c r="Q95" s="33" t="s">
        <v>970</v>
      </c>
      <c r="R95" s="33" t="s">
        <v>1010</v>
      </c>
      <c r="S95" s="33" t="s">
        <v>1358</v>
      </c>
    </row>
    <row r="96" spans="1:19" s="33" customFormat="1" x14ac:dyDescent="0.3">
      <c r="A96" s="33" t="s">
        <v>1361</v>
      </c>
      <c r="B96" s="33">
        <v>48.75</v>
      </c>
      <c r="C96" s="33">
        <v>3.26</v>
      </c>
      <c r="D96" s="33">
        <v>1.26</v>
      </c>
      <c r="E96" s="33">
        <v>0.01</v>
      </c>
      <c r="F96" s="33">
        <v>1.2</v>
      </c>
      <c r="G96" s="33">
        <v>9.85</v>
      </c>
      <c r="H96" s="33">
        <v>0.01</v>
      </c>
      <c r="I96" s="33">
        <v>2.44</v>
      </c>
      <c r="J96" s="33">
        <v>22.96</v>
      </c>
      <c r="K96" s="33">
        <v>7.51</v>
      </c>
      <c r="M96" s="33">
        <v>0.06</v>
      </c>
      <c r="P96" s="33">
        <v>97.31</v>
      </c>
      <c r="Q96" s="33" t="s">
        <v>970</v>
      </c>
      <c r="R96" s="33" t="s">
        <v>1010</v>
      </c>
      <c r="S96" s="33" t="s">
        <v>1362</v>
      </c>
    </row>
    <row r="97" spans="1:19" s="33" customFormat="1" x14ac:dyDescent="0.3">
      <c r="A97" s="33" t="s">
        <v>1367</v>
      </c>
      <c r="B97" s="33">
        <v>51.11</v>
      </c>
      <c r="C97" s="33">
        <v>3.25</v>
      </c>
      <c r="D97" s="33">
        <v>0.83</v>
      </c>
      <c r="E97" s="33">
        <v>0</v>
      </c>
      <c r="F97" s="33">
        <v>0.41</v>
      </c>
      <c r="G97" s="33">
        <v>3.85</v>
      </c>
      <c r="H97" s="33">
        <v>0.02</v>
      </c>
      <c r="I97" s="33">
        <v>1.54</v>
      </c>
      <c r="J97" s="33">
        <v>23.37</v>
      </c>
      <c r="K97" s="33">
        <v>11.06</v>
      </c>
      <c r="M97" s="33">
        <v>0.08</v>
      </c>
      <c r="P97" s="33">
        <v>95.53</v>
      </c>
      <c r="Q97" s="33" t="s">
        <v>968</v>
      </c>
      <c r="R97" s="33" t="s">
        <v>1010</v>
      </c>
      <c r="S97" s="33" t="s">
        <v>1368</v>
      </c>
    </row>
    <row r="98" spans="1:19" s="33" customFormat="1" x14ac:dyDescent="0.3">
      <c r="A98" s="33" t="s">
        <v>1369</v>
      </c>
      <c r="B98" s="33">
        <v>46.96</v>
      </c>
      <c r="C98" s="33">
        <v>2.21</v>
      </c>
      <c r="D98" s="33">
        <v>2.83</v>
      </c>
      <c r="E98" s="33">
        <v>0</v>
      </c>
      <c r="F98" s="33">
        <v>0.71</v>
      </c>
      <c r="G98" s="33">
        <v>0.9</v>
      </c>
      <c r="H98" s="33">
        <v>0.03</v>
      </c>
      <c r="I98" s="33">
        <v>3.58</v>
      </c>
      <c r="J98" s="33">
        <v>28.47</v>
      </c>
      <c r="K98" s="33">
        <v>8.86</v>
      </c>
      <c r="M98" s="33">
        <v>0.72</v>
      </c>
      <c r="P98" s="33">
        <v>95.26</v>
      </c>
      <c r="Q98" s="33" t="s">
        <v>970</v>
      </c>
      <c r="R98" s="33" t="s">
        <v>1010</v>
      </c>
      <c r="S98" s="33" t="s">
        <v>1370</v>
      </c>
    </row>
    <row r="99" spans="1:19" s="33" customFormat="1" x14ac:dyDescent="0.3">
      <c r="A99" s="33" t="s">
        <v>1375</v>
      </c>
      <c r="B99" s="33">
        <v>51.22</v>
      </c>
      <c r="C99" s="33">
        <v>3.19</v>
      </c>
      <c r="D99" s="33">
        <v>1.36</v>
      </c>
      <c r="E99" s="33">
        <v>0</v>
      </c>
      <c r="F99" s="33">
        <v>0.54</v>
      </c>
      <c r="G99" s="33">
        <v>4.22</v>
      </c>
      <c r="H99" s="33">
        <v>0.03</v>
      </c>
      <c r="I99" s="33">
        <v>1.48</v>
      </c>
      <c r="J99" s="33">
        <v>23.62</v>
      </c>
      <c r="K99" s="33">
        <v>10.48</v>
      </c>
      <c r="M99" s="33">
        <v>0.1</v>
      </c>
      <c r="P99" s="33">
        <v>96.22</v>
      </c>
      <c r="Q99" s="33" t="s">
        <v>968</v>
      </c>
      <c r="R99" s="33" t="s">
        <v>1010</v>
      </c>
      <c r="S99" s="33" t="s">
        <v>1376</v>
      </c>
    </row>
    <row r="100" spans="1:19" s="33" customFormat="1" x14ac:dyDescent="0.3">
      <c r="A100" s="33" t="s">
        <v>1377</v>
      </c>
      <c r="B100" s="33">
        <v>52.13</v>
      </c>
      <c r="C100" s="33">
        <v>2.41</v>
      </c>
      <c r="D100" s="33">
        <v>2.81</v>
      </c>
      <c r="E100" s="33">
        <v>-0.01</v>
      </c>
      <c r="F100" s="33">
        <v>0.56999999999999995</v>
      </c>
      <c r="G100" s="33">
        <v>4.2</v>
      </c>
      <c r="H100" s="33">
        <v>0.01</v>
      </c>
      <c r="I100" s="33">
        <v>1.51</v>
      </c>
      <c r="J100" s="33">
        <v>21.52</v>
      </c>
      <c r="K100" s="33">
        <v>9.77</v>
      </c>
      <c r="M100" s="33">
        <v>0.08</v>
      </c>
      <c r="P100" s="33">
        <v>95.01</v>
      </c>
      <c r="Q100" s="33" t="s">
        <v>968</v>
      </c>
      <c r="R100" s="33" t="s">
        <v>1010</v>
      </c>
      <c r="S100" s="33" t="s">
        <v>1378</v>
      </c>
    </row>
    <row r="101" spans="1:19" s="33" customFormat="1" x14ac:dyDescent="0.3">
      <c r="A101" s="34" t="s">
        <v>178</v>
      </c>
      <c r="B101" s="35">
        <f t="shared" ref="B101:P101" si="26">AVERAGE(B88:B100)</f>
        <v>50.433846153846154</v>
      </c>
      <c r="C101" s="35">
        <f t="shared" si="26"/>
        <v>2.37</v>
      </c>
      <c r="D101" s="35">
        <f t="shared" si="26"/>
        <v>1.8992307692307688</v>
      </c>
      <c r="E101" s="35">
        <f t="shared" si="26"/>
        <v>1.25E-3</v>
      </c>
      <c r="F101" s="35">
        <f t="shared" si="26"/>
        <v>0.64692307692307693</v>
      </c>
      <c r="G101" s="35">
        <f t="shared" si="26"/>
        <v>3.5207692307692309</v>
      </c>
      <c r="H101" s="35">
        <f t="shared" si="26"/>
        <v>2.5000000000000001E-2</v>
      </c>
      <c r="I101" s="35">
        <f t="shared" si="26"/>
        <v>2.2607692307692306</v>
      </c>
      <c r="J101" s="35">
        <f t="shared" si="26"/>
        <v>23.926923076923078</v>
      </c>
      <c r="K101" s="35">
        <f t="shared" si="26"/>
        <v>10.060769230769232</v>
      </c>
      <c r="L101" s="35">
        <f t="shared" si="26"/>
        <v>0.87800000000000011</v>
      </c>
      <c r="M101" s="35">
        <f t="shared" si="26"/>
        <v>0.25307692307692309</v>
      </c>
      <c r="N101" s="35">
        <f t="shared" si="26"/>
        <v>1.9999999999999997E-2</v>
      </c>
      <c r="O101" s="35">
        <f t="shared" si="26"/>
        <v>1.6920000000000002</v>
      </c>
      <c r="P101" s="35">
        <f t="shared" si="26"/>
        <v>96.38384615384615</v>
      </c>
    </row>
    <row r="102" spans="1:19" s="33" customFormat="1" x14ac:dyDescent="0.3">
      <c r="A102" s="36" t="s">
        <v>179</v>
      </c>
      <c r="B102" s="37">
        <f t="shared" ref="B102:P102" si="27">_xlfn.STDEV.S(B88:B100)</f>
        <v>2.0581728890026807</v>
      </c>
      <c r="C102" s="37">
        <f t="shared" si="27"/>
        <v>0.68295924719805368</v>
      </c>
      <c r="D102" s="37">
        <f t="shared" si="27"/>
        <v>0.73656252889646812</v>
      </c>
      <c r="E102" s="37">
        <f t="shared" si="27"/>
        <v>6.4086994446165575E-3</v>
      </c>
      <c r="F102" s="37">
        <f t="shared" si="27"/>
        <v>0.39030724255353461</v>
      </c>
      <c r="G102" s="37">
        <f t="shared" si="27"/>
        <v>3.0528769533519831</v>
      </c>
      <c r="H102" s="37">
        <f t="shared" si="27"/>
        <v>1.1952286093343926E-2</v>
      </c>
      <c r="I102" s="37">
        <f t="shared" si="27"/>
        <v>0.84457545092649533</v>
      </c>
      <c r="J102" s="37">
        <f t="shared" si="27"/>
        <v>2.444239433905036</v>
      </c>
      <c r="K102" s="37">
        <f t="shared" si="27"/>
        <v>1.596529890828128</v>
      </c>
      <c r="L102" s="37">
        <f t="shared" si="27"/>
        <v>0.838939807137556</v>
      </c>
      <c r="M102" s="37">
        <f t="shared" si="27"/>
        <v>0.31193975420970355</v>
      </c>
      <c r="N102" s="37">
        <f t="shared" si="27"/>
        <v>3.9370039370059048E-2</v>
      </c>
      <c r="O102" s="37">
        <f t="shared" si="27"/>
        <v>0.24893774322106874</v>
      </c>
      <c r="P102" s="37">
        <f t="shared" si="27"/>
        <v>1.4468099302807438</v>
      </c>
    </row>
    <row r="103" spans="1:1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1" customFormat="1" x14ac:dyDescent="0.3">
      <c r="A104" s="1" t="s">
        <v>35</v>
      </c>
      <c r="B104" s="1">
        <v>52.73</v>
      </c>
      <c r="C104" s="1">
        <v>0.51</v>
      </c>
      <c r="D104" s="1">
        <v>1.32</v>
      </c>
      <c r="F104" s="1">
        <v>0.03</v>
      </c>
      <c r="G104" s="1">
        <v>0.27</v>
      </c>
      <c r="I104" s="1">
        <v>0.11</v>
      </c>
      <c r="J104" s="1">
        <v>29.36</v>
      </c>
      <c r="K104" s="1">
        <v>13.48</v>
      </c>
      <c r="L104" s="1">
        <v>0</v>
      </c>
      <c r="M104" s="1">
        <v>0.14000000000000001</v>
      </c>
      <c r="N104" s="1">
        <v>0</v>
      </c>
      <c r="O104" s="1">
        <v>1.84</v>
      </c>
      <c r="P104" s="1">
        <v>99.79</v>
      </c>
      <c r="Q104" s="1" t="s">
        <v>968</v>
      </c>
      <c r="R104" s="1" t="s">
        <v>457</v>
      </c>
      <c r="S104" s="1" t="s">
        <v>36</v>
      </c>
    </row>
    <row r="105" spans="1:19" s="1" customFormat="1" x14ac:dyDescent="0.3">
      <c r="A105" s="1" t="s">
        <v>37</v>
      </c>
      <c r="B105" s="1">
        <v>52.4</v>
      </c>
      <c r="C105" s="1">
        <v>0.39</v>
      </c>
      <c r="D105" s="1">
        <v>0.97</v>
      </c>
      <c r="F105" s="1">
        <v>0.05</v>
      </c>
      <c r="G105" s="1">
        <v>0.74</v>
      </c>
      <c r="I105" s="1">
        <v>0.14000000000000001</v>
      </c>
      <c r="J105" s="1">
        <v>30.04</v>
      </c>
      <c r="K105" s="1">
        <v>13.15</v>
      </c>
      <c r="L105" s="1">
        <v>0</v>
      </c>
      <c r="M105" s="1">
        <v>0.12</v>
      </c>
      <c r="N105" s="1">
        <v>0</v>
      </c>
      <c r="O105" s="1">
        <v>1.84</v>
      </c>
      <c r="P105" s="1">
        <v>99.85</v>
      </c>
      <c r="Q105" s="1" t="s">
        <v>968</v>
      </c>
      <c r="R105" s="1" t="s">
        <v>457</v>
      </c>
      <c r="S105" s="1" t="s">
        <v>38</v>
      </c>
    </row>
    <row r="106" spans="1:19" s="1" customFormat="1" x14ac:dyDescent="0.3">
      <c r="A106" s="1" t="s">
        <v>39</v>
      </c>
      <c r="B106" s="1">
        <v>52.26</v>
      </c>
      <c r="C106" s="1">
        <v>0.83</v>
      </c>
      <c r="D106" s="1">
        <v>1.34</v>
      </c>
      <c r="F106" s="1">
        <v>0.01</v>
      </c>
      <c r="G106" s="1">
        <v>0.55000000000000004</v>
      </c>
      <c r="I106" s="1">
        <v>0.15</v>
      </c>
      <c r="J106" s="1">
        <v>29.25</v>
      </c>
      <c r="K106" s="1">
        <v>13.18</v>
      </c>
      <c r="L106" s="1">
        <v>0</v>
      </c>
      <c r="M106" s="1">
        <v>0.14000000000000001</v>
      </c>
      <c r="N106" s="1">
        <v>0</v>
      </c>
      <c r="O106" s="1">
        <v>1.84</v>
      </c>
      <c r="P106" s="1">
        <v>99.55</v>
      </c>
      <c r="Q106" s="1" t="s">
        <v>968</v>
      </c>
      <c r="R106" s="1" t="s">
        <v>457</v>
      </c>
      <c r="S106" s="1" t="s">
        <v>40</v>
      </c>
    </row>
    <row r="107" spans="1:19" s="1" customFormat="1" x14ac:dyDescent="0.3">
      <c r="A107" s="1" t="s">
        <v>41</v>
      </c>
      <c r="B107" s="1">
        <v>52.38</v>
      </c>
      <c r="C107" s="1">
        <v>0.25</v>
      </c>
      <c r="D107" s="1">
        <v>1.29</v>
      </c>
      <c r="F107" s="1">
        <v>0.06</v>
      </c>
      <c r="G107" s="1">
        <v>0.28999999999999998</v>
      </c>
      <c r="I107" s="1">
        <v>0.12</v>
      </c>
      <c r="J107" s="1">
        <v>29.62</v>
      </c>
      <c r="K107" s="1">
        <v>13.24</v>
      </c>
      <c r="L107" s="1">
        <v>0.01</v>
      </c>
      <c r="M107" s="1">
        <v>0.16</v>
      </c>
      <c r="N107" s="1">
        <v>0.01</v>
      </c>
      <c r="O107" s="1">
        <v>1.81</v>
      </c>
      <c r="P107" s="1">
        <v>99.25</v>
      </c>
      <c r="Q107" s="1" t="s">
        <v>968</v>
      </c>
      <c r="R107" s="1" t="s">
        <v>457</v>
      </c>
      <c r="S107" s="1" t="s">
        <v>42</v>
      </c>
    </row>
    <row r="108" spans="1:19" s="1" customFormat="1" x14ac:dyDescent="0.3">
      <c r="A108" s="1" t="s">
        <v>43</v>
      </c>
      <c r="B108" s="1">
        <v>51.68</v>
      </c>
      <c r="C108" s="1">
        <v>0.18</v>
      </c>
      <c r="D108" s="1">
        <v>0.65</v>
      </c>
      <c r="F108" s="1">
        <v>0.18</v>
      </c>
      <c r="G108" s="1">
        <v>3.39</v>
      </c>
      <c r="I108" s="1">
        <v>0.47</v>
      </c>
      <c r="J108" s="1">
        <v>28.69</v>
      </c>
      <c r="K108" s="1">
        <v>11.43</v>
      </c>
      <c r="L108" s="1">
        <v>0.01</v>
      </c>
      <c r="M108" s="1">
        <v>0.1</v>
      </c>
      <c r="N108" s="1">
        <v>0</v>
      </c>
      <c r="O108" s="1">
        <v>1.83</v>
      </c>
      <c r="P108" s="1">
        <v>98.61</v>
      </c>
      <c r="Q108" s="1" t="s">
        <v>970</v>
      </c>
      <c r="R108" s="1" t="s">
        <v>457</v>
      </c>
      <c r="S108" s="1" t="s">
        <v>44</v>
      </c>
    </row>
    <row r="109" spans="1:19" s="1" customFormat="1" x14ac:dyDescent="0.3">
      <c r="A109" s="1" t="s">
        <v>45</v>
      </c>
      <c r="B109" s="1">
        <v>52.39</v>
      </c>
      <c r="C109" s="1">
        <v>0.55000000000000004</v>
      </c>
      <c r="D109" s="1">
        <v>0.93</v>
      </c>
      <c r="F109" s="1">
        <v>7.0000000000000007E-2</v>
      </c>
      <c r="G109" s="1">
        <v>1.1200000000000001</v>
      </c>
      <c r="I109" s="1">
        <v>0.25</v>
      </c>
      <c r="J109" s="1">
        <v>29.73</v>
      </c>
      <c r="K109" s="1">
        <v>13.07</v>
      </c>
      <c r="L109" s="1">
        <v>0.01</v>
      </c>
      <c r="M109" s="1">
        <v>0.13</v>
      </c>
      <c r="N109" s="1">
        <v>0</v>
      </c>
      <c r="O109" s="1">
        <v>1.84</v>
      </c>
      <c r="P109" s="1">
        <v>100.07</v>
      </c>
      <c r="Q109" s="1" t="s">
        <v>968</v>
      </c>
      <c r="R109" s="1" t="s">
        <v>457</v>
      </c>
      <c r="S109" s="1" t="s">
        <v>46</v>
      </c>
    </row>
    <row r="110" spans="1:19" s="1" customFormat="1" x14ac:dyDescent="0.3">
      <c r="A110" s="1" t="s">
        <v>47</v>
      </c>
      <c r="B110" s="1">
        <v>52.4</v>
      </c>
      <c r="C110" s="1">
        <v>0.42</v>
      </c>
      <c r="D110" s="1">
        <v>0.89</v>
      </c>
      <c r="F110" s="1">
        <v>0.15</v>
      </c>
      <c r="G110" s="1">
        <v>1.28</v>
      </c>
      <c r="I110" s="1">
        <v>0.19</v>
      </c>
      <c r="J110" s="1">
        <v>29.74</v>
      </c>
      <c r="K110" s="1">
        <v>12.72</v>
      </c>
      <c r="L110" s="1">
        <v>0.01</v>
      </c>
      <c r="M110" s="1">
        <v>0.12</v>
      </c>
      <c r="N110" s="1">
        <v>0</v>
      </c>
      <c r="O110" s="1">
        <v>1.84</v>
      </c>
      <c r="P110" s="1">
        <v>99.77</v>
      </c>
      <c r="Q110" s="1" t="s">
        <v>970</v>
      </c>
      <c r="R110" s="1" t="s">
        <v>457</v>
      </c>
      <c r="S110" s="1" t="s">
        <v>48</v>
      </c>
    </row>
    <row r="111" spans="1:19" s="1" customFormat="1" x14ac:dyDescent="0.3">
      <c r="A111" s="1" t="s">
        <v>49</v>
      </c>
      <c r="B111" s="1">
        <v>52.65</v>
      </c>
      <c r="C111" s="1">
        <v>1.24</v>
      </c>
      <c r="D111" s="1">
        <v>1.35</v>
      </c>
      <c r="F111" s="1">
        <v>0.03</v>
      </c>
      <c r="G111" s="1">
        <v>0.73</v>
      </c>
      <c r="I111" s="1">
        <v>0.21</v>
      </c>
      <c r="J111" s="1">
        <v>28.71</v>
      </c>
      <c r="K111" s="1">
        <v>13.23</v>
      </c>
      <c r="L111" s="1">
        <v>0.01</v>
      </c>
      <c r="M111" s="1">
        <v>0.13</v>
      </c>
      <c r="N111" s="1">
        <v>0</v>
      </c>
      <c r="O111" s="1">
        <v>1.86</v>
      </c>
      <c r="P111" s="1">
        <v>100.14</v>
      </c>
      <c r="Q111" s="1" t="s">
        <v>968</v>
      </c>
      <c r="R111" s="1" t="s">
        <v>457</v>
      </c>
      <c r="S111" s="1" t="s">
        <v>50</v>
      </c>
    </row>
    <row r="112" spans="1:19" s="1" customFormat="1" x14ac:dyDescent="0.3">
      <c r="A112" s="1" t="s">
        <v>51</v>
      </c>
      <c r="B112" s="1">
        <v>52.7</v>
      </c>
      <c r="C112" s="1">
        <v>0.37</v>
      </c>
      <c r="D112" s="1">
        <v>1.07</v>
      </c>
      <c r="F112" s="1">
        <v>0.01</v>
      </c>
      <c r="G112" s="1">
        <v>0.36</v>
      </c>
      <c r="I112" s="1">
        <v>0.11</v>
      </c>
      <c r="J112" s="1">
        <v>30.04</v>
      </c>
      <c r="K112" s="1">
        <v>13.26</v>
      </c>
      <c r="L112" s="1">
        <v>0</v>
      </c>
      <c r="M112" s="1">
        <v>0.13</v>
      </c>
      <c r="N112" s="1">
        <v>0</v>
      </c>
      <c r="O112" s="1">
        <v>1.84</v>
      </c>
      <c r="P112" s="1">
        <v>99.9</v>
      </c>
      <c r="Q112" s="1" t="s">
        <v>968</v>
      </c>
      <c r="R112" s="1" t="s">
        <v>457</v>
      </c>
      <c r="S112" s="1" t="s">
        <v>52</v>
      </c>
    </row>
    <row r="113" spans="1:19" x14ac:dyDescent="0.3">
      <c r="A113" t="s">
        <v>1193</v>
      </c>
      <c r="B113">
        <v>53.09</v>
      </c>
      <c r="C113">
        <v>0.49</v>
      </c>
      <c r="D113">
        <v>0.95</v>
      </c>
      <c r="E113">
        <v>0</v>
      </c>
      <c r="F113">
        <v>0.02</v>
      </c>
      <c r="G113">
        <v>0.41</v>
      </c>
      <c r="H113">
        <v>-0.01</v>
      </c>
      <c r="I113">
        <v>0.13</v>
      </c>
      <c r="J113">
        <v>30.39</v>
      </c>
      <c r="K113">
        <v>13.29</v>
      </c>
      <c r="M113">
        <v>0.15</v>
      </c>
      <c r="P113">
        <v>98.91</v>
      </c>
      <c r="Q113" s="1" t="s">
        <v>968</v>
      </c>
      <c r="R113" s="1" t="s">
        <v>457</v>
      </c>
      <c r="S113" t="s">
        <v>1194</v>
      </c>
    </row>
    <row r="114" spans="1:19" x14ac:dyDescent="0.3">
      <c r="A114" t="s">
        <v>1195</v>
      </c>
      <c r="B114">
        <v>52.83</v>
      </c>
      <c r="C114">
        <v>0.28999999999999998</v>
      </c>
      <c r="D114">
        <v>0.89</v>
      </c>
      <c r="E114">
        <v>0.01</v>
      </c>
      <c r="F114">
        <v>0.04</v>
      </c>
      <c r="G114">
        <v>0.52</v>
      </c>
      <c r="H114">
        <v>0</v>
      </c>
      <c r="I114">
        <v>0.18</v>
      </c>
      <c r="J114">
        <v>30.42</v>
      </c>
      <c r="K114">
        <v>13.28</v>
      </c>
      <c r="M114">
        <v>0.13</v>
      </c>
      <c r="P114">
        <v>98.59</v>
      </c>
      <c r="Q114" s="1" t="s">
        <v>968</v>
      </c>
      <c r="R114" s="1" t="s">
        <v>457</v>
      </c>
      <c r="S114" t="s">
        <v>1196</v>
      </c>
    </row>
    <row r="115" spans="1:19" x14ac:dyDescent="0.3">
      <c r="A115" t="s">
        <v>1197</v>
      </c>
      <c r="B115">
        <v>52.54</v>
      </c>
      <c r="C115">
        <v>0.2</v>
      </c>
      <c r="D115">
        <v>0.78</v>
      </c>
      <c r="E115">
        <v>-0.01</v>
      </c>
      <c r="F115">
        <v>0.1</v>
      </c>
      <c r="G115">
        <v>2.33</v>
      </c>
      <c r="H115">
        <v>0.04</v>
      </c>
      <c r="I115">
        <v>0.31</v>
      </c>
      <c r="J115">
        <v>29.94</v>
      </c>
      <c r="K115">
        <v>12.26</v>
      </c>
      <c r="M115">
        <v>0.12</v>
      </c>
      <c r="P115">
        <v>98.62</v>
      </c>
      <c r="Q115" s="1" t="s">
        <v>970</v>
      </c>
      <c r="R115" s="1" t="s">
        <v>457</v>
      </c>
      <c r="S115" t="s">
        <v>1198</v>
      </c>
    </row>
    <row r="116" spans="1:19" x14ac:dyDescent="0.3">
      <c r="A116" t="s">
        <v>1199</v>
      </c>
      <c r="B116">
        <v>52.27</v>
      </c>
      <c r="C116">
        <v>0.19</v>
      </c>
      <c r="D116">
        <v>0.7</v>
      </c>
      <c r="E116">
        <v>-0.01</v>
      </c>
      <c r="F116">
        <v>0.5</v>
      </c>
      <c r="G116">
        <v>7.81</v>
      </c>
      <c r="H116">
        <v>-0.03</v>
      </c>
      <c r="I116">
        <v>0.76</v>
      </c>
      <c r="J116">
        <v>29.17</v>
      </c>
      <c r="K116">
        <v>9.2200000000000006</v>
      </c>
      <c r="M116">
        <v>0.13</v>
      </c>
      <c r="P116">
        <v>100.75</v>
      </c>
      <c r="Q116" s="1" t="s">
        <v>970</v>
      </c>
      <c r="R116" s="1" t="s">
        <v>457</v>
      </c>
      <c r="S116" t="s">
        <v>1200</v>
      </c>
    </row>
    <row r="117" spans="1:19" x14ac:dyDescent="0.3">
      <c r="A117" t="s">
        <v>1201</v>
      </c>
      <c r="B117">
        <v>50.79</v>
      </c>
      <c r="C117">
        <v>0.14000000000000001</v>
      </c>
      <c r="D117">
        <v>0.69</v>
      </c>
      <c r="E117">
        <v>-0.01</v>
      </c>
      <c r="F117">
        <v>1.38</v>
      </c>
      <c r="G117">
        <v>11.48</v>
      </c>
      <c r="H117">
        <v>0.04</v>
      </c>
      <c r="I117">
        <v>1.17</v>
      </c>
      <c r="J117">
        <v>26.6</v>
      </c>
      <c r="K117">
        <v>6.79</v>
      </c>
      <c r="M117">
        <v>0.1</v>
      </c>
      <c r="P117">
        <v>99.18</v>
      </c>
      <c r="Q117" s="1" t="s">
        <v>970</v>
      </c>
      <c r="R117" s="1" t="s">
        <v>457</v>
      </c>
      <c r="S117" t="s">
        <v>1202</v>
      </c>
    </row>
    <row r="118" spans="1:19" x14ac:dyDescent="0.3">
      <c r="A118" t="s">
        <v>1203</v>
      </c>
      <c r="B118">
        <v>52.93</v>
      </c>
      <c r="C118">
        <v>0.37</v>
      </c>
      <c r="D118">
        <v>0.79</v>
      </c>
      <c r="E118">
        <v>0</v>
      </c>
      <c r="F118">
        <v>0.06</v>
      </c>
      <c r="G118">
        <v>0.86</v>
      </c>
      <c r="H118">
        <v>-0.01</v>
      </c>
      <c r="I118">
        <v>0.21</v>
      </c>
      <c r="J118">
        <v>29.55</v>
      </c>
      <c r="K118">
        <v>13.27</v>
      </c>
      <c r="M118">
        <v>0.12</v>
      </c>
      <c r="P118">
        <v>98.17</v>
      </c>
      <c r="Q118" s="1" t="s">
        <v>968</v>
      </c>
      <c r="R118" s="1" t="s">
        <v>457</v>
      </c>
      <c r="S118" t="s">
        <v>1204</v>
      </c>
    </row>
    <row r="119" spans="1:19" x14ac:dyDescent="0.3">
      <c r="A119" t="s">
        <v>1205</v>
      </c>
      <c r="B119">
        <v>53.22</v>
      </c>
      <c r="C119">
        <v>0.38</v>
      </c>
      <c r="D119">
        <v>1.24</v>
      </c>
      <c r="E119">
        <v>0</v>
      </c>
      <c r="F119">
        <v>0.08</v>
      </c>
      <c r="G119">
        <v>0.5</v>
      </c>
      <c r="H119">
        <v>0.02</v>
      </c>
      <c r="I119">
        <v>0.34</v>
      </c>
      <c r="J119">
        <v>28.99</v>
      </c>
      <c r="K119">
        <v>13.46</v>
      </c>
      <c r="M119">
        <v>0.13</v>
      </c>
      <c r="P119">
        <v>98.36</v>
      </c>
      <c r="Q119" s="1" t="s">
        <v>968</v>
      </c>
      <c r="R119" s="1" t="s">
        <v>457</v>
      </c>
      <c r="S119" t="s">
        <v>1206</v>
      </c>
    </row>
    <row r="120" spans="1:19" x14ac:dyDescent="0.3">
      <c r="A120" t="s">
        <v>1209</v>
      </c>
      <c r="B120">
        <v>52.97</v>
      </c>
      <c r="C120">
        <v>0.34</v>
      </c>
      <c r="D120">
        <v>1.05</v>
      </c>
      <c r="E120">
        <v>-0.01</v>
      </c>
      <c r="F120">
        <v>0.03</v>
      </c>
      <c r="G120">
        <v>0.28000000000000003</v>
      </c>
      <c r="H120">
        <v>0.05</v>
      </c>
      <c r="I120">
        <v>0.12</v>
      </c>
      <c r="J120">
        <v>30.38</v>
      </c>
      <c r="K120">
        <v>13.48</v>
      </c>
      <c r="M120">
        <v>0.15</v>
      </c>
      <c r="P120">
        <v>98.86</v>
      </c>
      <c r="Q120" s="1" t="s">
        <v>968</v>
      </c>
      <c r="R120" s="1" t="s">
        <v>457</v>
      </c>
      <c r="S120" t="s">
        <v>1210</v>
      </c>
    </row>
    <row r="121" spans="1:19" x14ac:dyDescent="0.3">
      <c r="A121" t="s">
        <v>1213</v>
      </c>
      <c r="B121">
        <v>53.04</v>
      </c>
      <c r="C121">
        <v>1.44</v>
      </c>
      <c r="D121">
        <v>1.32</v>
      </c>
      <c r="E121">
        <v>-0.01</v>
      </c>
      <c r="F121">
        <v>0.03</v>
      </c>
      <c r="G121">
        <v>0.65</v>
      </c>
      <c r="H121">
        <v>7.0000000000000007E-2</v>
      </c>
      <c r="I121">
        <v>0.28000000000000003</v>
      </c>
      <c r="J121">
        <v>28.82</v>
      </c>
      <c r="K121">
        <v>13.37</v>
      </c>
      <c r="M121">
        <v>0.13</v>
      </c>
      <c r="P121">
        <v>99.14</v>
      </c>
      <c r="Q121" s="1" t="s">
        <v>968</v>
      </c>
      <c r="R121" s="1" t="s">
        <v>457</v>
      </c>
      <c r="S121" t="s">
        <v>1214</v>
      </c>
    </row>
    <row r="122" spans="1:19" x14ac:dyDescent="0.3">
      <c r="A122" t="s">
        <v>1215</v>
      </c>
      <c r="B122">
        <v>52.83</v>
      </c>
      <c r="C122">
        <v>0.71</v>
      </c>
      <c r="D122">
        <v>0.8</v>
      </c>
      <c r="E122">
        <v>0</v>
      </c>
      <c r="F122">
        <v>0.05</v>
      </c>
      <c r="G122">
        <v>1.93</v>
      </c>
      <c r="H122">
        <v>0</v>
      </c>
      <c r="I122">
        <v>0.4</v>
      </c>
      <c r="J122">
        <v>29.66</v>
      </c>
      <c r="K122">
        <v>12.63</v>
      </c>
      <c r="M122">
        <v>0.1</v>
      </c>
      <c r="P122">
        <v>99.11</v>
      </c>
      <c r="Q122" s="1" t="s">
        <v>968</v>
      </c>
      <c r="R122" s="1" t="s">
        <v>457</v>
      </c>
      <c r="S122" t="s">
        <v>1216</v>
      </c>
    </row>
    <row r="123" spans="1:19" x14ac:dyDescent="0.3">
      <c r="A123" t="s">
        <v>1219</v>
      </c>
      <c r="B123">
        <v>53.3</v>
      </c>
      <c r="C123">
        <v>0.85</v>
      </c>
      <c r="D123">
        <v>1.28</v>
      </c>
      <c r="E123">
        <v>0</v>
      </c>
      <c r="F123">
        <v>0.02</v>
      </c>
      <c r="G123">
        <v>1.03</v>
      </c>
      <c r="H123">
        <v>0.02</v>
      </c>
      <c r="I123">
        <v>0.24</v>
      </c>
      <c r="J123">
        <v>29.46</v>
      </c>
      <c r="K123">
        <v>13.18</v>
      </c>
      <c r="M123">
        <v>0.1</v>
      </c>
      <c r="P123">
        <v>99.49</v>
      </c>
      <c r="Q123" s="1" t="s">
        <v>968</v>
      </c>
      <c r="R123" s="1" t="s">
        <v>457</v>
      </c>
      <c r="S123" t="s">
        <v>1220</v>
      </c>
    </row>
    <row r="124" spans="1:19" s="21" customFormat="1" x14ac:dyDescent="0.3">
      <c r="A124" s="21" t="s">
        <v>1207</v>
      </c>
      <c r="B124" s="21">
        <v>59.53</v>
      </c>
      <c r="C124" s="21">
        <v>0.84</v>
      </c>
      <c r="D124" s="21">
        <v>1.08</v>
      </c>
      <c r="E124" s="21">
        <v>0.01</v>
      </c>
      <c r="F124" s="21">
        <v>0.05</v>
      </c>
      <c r="G124" s="21">
        <v>1.18</v>
      </c>
      <c r="H124" s="21">
        <v>-0.05</v>
      </c>
      <c r="I124" s="21">
        <v>0.35</v>
      </c>
      <c r="J124" s="21">
        <v>33.76</v>
      </c>
      <c r="K124" s="21">
        <v>14.77</v>
      </c>
      <c r="M124" s="21">
        <v>0.14000000000000001</v>
      </c>
      <c r="P124" s="21">
        <v>111.7</v>
      </c>
      <c r="S124" s="21" t="s">
        <v>1208</v>
      </c>
    </row>
    <row r="125" spans="1:19" s="21" customFormat="1" x14ac:dyDescent="0.3">
      <c r="A125" s="21" t="s">
        <v>1211</v>
      </c>
      <c r="B125" s="21">
        <v>67.510000000000005</v>
      </c>
      <c r="C125" s="21">
        <v>0.84</v>
      </c>
      <c r="D125" s="21">
        <v>1.3</v>
      </c>
      <c r="E125" s="21">
        <v>0.02</v>
      </c>
      <c r="F125" s="21">
        <v>0.03</v>
      </c>
      <c r="G125" s="21">
        <v>1</v>
      </c>
      <c r="H125" s="21">
        <v>-0.01</v>
      </c>
      <c r="I125" s="21">
        <v>0.28999999999999998</v>
      </c>
      <c r="J125" s="21">
        <v>39.17</v>
      </c>
      <c r="K125" s="21">
        <v>16.989999999999998</v>
      </c>
      <c r="M125" s="21">
        <v>0.21</v>
      </c>
      <c r="P125" s="21">
        <v>127.36</v>
      </c>
      <c r="S125" s="21" t="s">
        <v>1212</v>
      </c>
    </row>
    <row r="126" spans="1:19" s="21" customFormat="1" x14ac:dyDescent="0.3">
      <c r="A126" s="21" t="s">
        <v>1217</v>
      </c>
      <c r="B126" s="21">
        <v>56.93</v>
      </c>
      <c r="C126" s="21">
        <v>0.54</v>
      </c>
      <c r="D126" s="21">
        <v>1.02</v>
      </c>
      <c r="E126" s="21">
        <v>0</v>
      </c>
      <c r="F126" s="21">
        <v>0.03</v>
      </c>
      <c r="G126" s="21">
        <v>0.87</v>
      </c>
      <c r="H126" s="21">
        <v>-0.02</v>
      </c>
      <c r="I126" s="21">
        <v>0.18</v>
      </c>
      <c r="J126" s="21">
        <v>32.47</v>
      </c>
      <c r="K126" s="21">
        <v>14.08</v>
      </c>
      <c r="M126" s="21">
        <v>0.16</v>
      </c>
      <c r="P126" s="21">
        <v>106.28</v>
      </c>
      <c r="S126" s="21" t="s">
        <v>1218</v>
      </c>
    </row>
    <row r="127" spans="1:19" s="1" customFormat="1" x14ac:dyDescent="0.3">
      <c r="A127" s="11" t="s">
        <v>178</v>
      </c>
      <c r="B127" s="7">
        <f>AVERAGE(B104:B123)</f>
        <v>52.569999999999993</v>
      </c>
      <c r="C127" s="7">
        <f t="shared" ref="C127:P127" si="28">AVERAGE(C104:C123)</f>
        <v>0.5069999999999999</v>
      </c>
      <c r="D127" s="7">
        <f t="shared" si="28"/>
        <v>1.0150000000000001</v>
      </c>
      <c r="E127" s="7">
        <f t="shared" si="28"/>
        <v>-3.6363636363636364E-3</v>
      </c>
      <c r="F127" s="7">
        <f t="shared" si="28"/>
        <v>0.14499999999999996</v>
      </c>
      <c r="G127" s="7">
        <f t="shared" si="28"/>
        <v>1.8265</v>
      </c>
      <c r="H127" s="7">
        <f t="shared" si="28"/>
        <v>1.7272727272727273E-2</v>
      </c>
      <c r="I127" s="7">
        <f t="shared" si="28"/>
        <v>0.29450000000000004</v>
      </c>
      <c r="J127" s="7">
        <f t="shared" si="28"/>
        <v>29.428000000000004</v>
      </c>
      <c r="K127" s="7">
        <f t="shared" si="28"/>
        <v>12.5495</v>
      </c>
      <c r="L127" s="7">
        <f t="shared" si="28"/>
        <v>5.5555555555555558E-3</v>
      </c>
      <c r="M127" s="7">
        <f t="shared" si="28"/>
        <v>0.1265</v>
      </c>
      <c r="N127" s="7">
        <f t="shared" si="28"/>
        <v>1.1111111111111111E-3</v>
      </c>
      <c r="O127" s="7">
        <f t="shared" si="28"/>
        <v>1.8377777777777777</v>
      </c>
      <c r="P127" s="7">
        <f t="shared" si="28"/>
        <v>99.305499999999981</v>
      </c>
    </row>
    <row r="128" spans="1:19" s="1" customFormat="1" x14ac:dyDescent="0.3">
      <c r="A128" s="14" t="s">
        <v>179</v>
      </c>
      <c r="B128" s="8">
        <f>_xlfn.STDEV.S(B104:B123)</f>
        <v>0.57097331488939951</v>
      </c>
      <c r="C128" s="8">
        <f t="shared" ref="C128:P128" si="29">_xlfn.STDEV.S(C104:C123)</f>
        <v>0.34984357406673844</v>
      </c>
      <c r="D128" s="8">
        <f t="shared" si="29"/>
        <v>0.24489525150669297</v>
      </c>
      <c r="E128" s="8">
        <f t="shared" si="29"/>
        <v>6.7419986246324212E-3</v>
      </c>
      <c r="F128" s="8">
        <f t="shared" si="29"/>
        <v>0.31022063455750842</v>
      </c>
      <c r="G128" s="8">
        <f t="shared" si="29"/>
        <v>2.8494011836284403</v>
      </c>
      <c r="H128" s="8">
        <f t="shared" si="29"/>
        <v>3.03614588222994E-2</v>
      </c>
      <c r="I128" s="8">
        <f t="shared" si="29"/>
        <v>0.25871087296337908</v>
      </c>
      <c r="J128" s="8">
        <f t="shared" si="29"/>
        <v>0.85360905633236517</v>
      </c>
      <c r="K128" s="8">
        <f t="shared" si="29"/>
        <v>1.6754621514831767</v>
      </c>
      <c r="L128" s="8">
        <f t="shared" si="29"/>
        <v>5.2704627669472983E-3</v>
      </c>
      <c r="M128" s="8">
        <f t="shared" si="29"/>
        <v>1.7252002172135628E-2</v>
      </c>
      <c r="N128" s="8">
        <f t="shared" si="29"/>
        <v>3.3333333333333335E-3</v>
      </c>
      <c r="O128" s="8">
        <f t="shared" si="29"/>
        <v>1.3017082793177769E-2</v>
      </c>
      <c r="P128" s="8">
        <f t="shared" si="29"/>
        <v>0.67472782036829215</v>
      </c>
      <c r="Q128" s="14"/>
      <c r="R128" s="14"/>
      <c r="S128" s="14"/>
    </row>
    <row r="130" spans="1:19" s="33" customFormat="1" x14ac:dyDescent="0.3">
      <c r="A130" s="33" t="s">
        <v>149</v>
      </c>
      <c r="B130" s="33">
        <v>48.26</v>
      </c>
      <c r="C130" s="33">
        <v>0.39</v>
      </c>
      <c r="D130" s="33">
        <v>1.41</v>
      </c>
      <c r="F130" s="33">
        <v>3.85</v>
      </c>
      <c r="G130" s="33">
        <v>20.07</v>
      </c>
      <c r="I130" s="33">
        <v>1.3</v>
      </c>
      <c r="J130" s="33">
        <v>21.12</v>
      </c>
      <c r="K130" s="33">
        <v>1.48</v>
      </c>
      <c r="L130" s="33">
        <v>0</v>
      </c>
      <c r="M130" s="33">
        <v>0.09</v>
      </c>
      <c r="N130" s="33">
        <v>0</v>
      </c>
      <c r="P130" s="33">
        <v>97.96</v>
      </c>
      <c r="Q130" s="33" t="s">
        <v>971</v>
      </c>
      <c r="R130" s="33" t="s">
        <v>460</v>
      </c>
      <c r="S130" s="33" t="s">
        <v>150</v>
      </c>
    </row>
    <row r="131" spans="1:19" s="1" customFormat="1" x14ac:dyDescent="0.3"/>
    <row r="132" spans="1:19" s="21" customFormat="1" x14ac:dyDescent="0.3">
      <c r="A132" s="21" t="s">
        <v>1141</v>
      </c>
      <c r="B132" s="21">
        <v>36.33</v>
      </c>
      <c r="C132" s="21">
        <v>3.68</v>
      </c>
      <c r="D132" s="21">
        <v>12.8</v>
      </c>
      <c r="E132" s="21">
        <v>0</v>
      </c>
      <c r="F132" s="21">
        <v>7.27</v>
      </c>
      <c r="G132" s="21">
        <v>0.05</v>
      </c>
      <c r="H132" s="21">
        <v>0.01</v>
      </c>
      <c r="I132" s="21">
        <v>1.1100000000000001</v>
      </c>
      <c r="J132" s="21">
        <v>27.61</v>
      </c>
      <c r="K132" s="21">
        <v>0.69</v>
      </c>
      <c r="M132" s="21">
        <v>1.1599999999999999</v>
      </c>
      <c r="P132" s="21">
        <v>90.71</v>
      </c>
      <c r="S132" s="21" t="s">
        <v>1142</v>
      </c>
    </row>
    <row r="133" spans="1:19" x14ac:dyDescent="0.3">
      <c r="A133" t="s">
        <v>1133</v>
      </c>
      <c r="B133">
        <v>51.1</v>
      </c>
      <c r="C133">
        <v>0.81</v>
      </c>
      <c r="D133">
        <v>2.48</v>
      </c>
      <c r="E133">
        <v>0.01</v>
      </c>
      <c r="F133">
        <v>11.71</v>
      </c>
      <c r="G133">
        <v>21.23</v>
      </c>
      <c r="H133">
        <v>0.02</v>
      </c>
      <c r="I133">
        <v>0.8</v>
      </c>
      <c r="J133">
        <v>11.17</v>
      </c>
      <c r="K133">
        <v>1.08</v>
      </c>
      <c r="M133">
        <v>0.04</v>
      </c>
      <c r="P133">
        <v>100.45</v>
      </c>
      <c r="Q133" t="s">
        <v>969</v>
      </c>
      <c r="R133" t="s">
        <v>1420</v>
      </c>
      <c r="S133" t="s">
        <v>1134</v>
      </c>
    </row>
    <row r="134" spans="1:19" x14ac:dyDescent="0.3">
      <c r="A134" t="s">
        <v>1135</v>
      </c>
      <c r="B134">
        <v>50.7</v>
      </c>
      <c r="C134">
        <v>0.9</v>
      </c>
      <c r="D134">
        <v>2.59</v>
      </c>
      <c r="E134">
        <v>-0.01</v>
      </c>
      <c r="F134">
        <v>11.72</v>
      </c>
      <c r="G134">
        <v>21.17</v>
      </c>
      <c r="H134">
        <v>0.01</v>
      </c>
      <c r="I134">
        <v>0.8</v>
      </c>
      <c r="J134">
        <v>11.25</v>
      </c>
      <c r="K134">
        <v>1.1299999999999999</v>
      </c>
      <c r="M134">
        <v>0.01</v>
      </c>
      <c r="P134">
        <v>100.29</v>
      </c>
      <c r="Q134" t="s">
        <v>969</v>
      </c>
      <c r="R134" t="s">
        <v>1420</v>
      </c>
      <c r="S134" t="s">
        <v>1136</v>
      </c>
    </row>
    <row r="135" spans="1:19" x14ac:dyDescent="0.3">
      <c r="A135" t="s">
        <v>1137</v>
      </c>
      <c r="B135">
        <v>51.24</v>
      </c>
      <c r="C135">
        <v>0.77</v>
      </c>
      <c r="D135">
        <v>2.46</v>
      </c>
      <c r="E135">
        <v>0</v>
      </c>
      <c r="F135">
        <v>11.46</v>
      </c>
      <c r="G135">
        <v>21.13</v>
      </c>
      <c r="H135">
        <v>-0.02</v>
      </c>
      <c r="I135">
        <v>0.9</v>
      </c>
      <c r="J135">
        <v>11.74</v>
      </c>
      <c r="K135">
        <v>1.07</v>
      </c>
      <c r="M135">
        <v>0.05</v>
      </c>
      <c r="P135">
        <v>100.82</v>
      </c>
      <c r="Q135" t="s">
        <v>971</v>
      </c>
      <c r="R135" t="s">
        <v>1420</v>
      </c>
      <c r="S135" t="s">
        <v>1138</v>
      </c>
    </row>
    <row r="136" spans="1:19" x14ac:dyDescent="0.3">
      <c r="A136" t="s">
        <v>1139</v>
      </c>
      <c r="B136">
        <v>51.19</v>
      </c>
      <c r="C136">
        <v>0.85</v>
      </c>
      <c r="D136">
        <v>2.5</v>
      </c>
      <c r="E136">
        <v>0</v>
      </c>
      <c r="F136">
        <v>11.52</v>
      </c>
      <c r="G136">
        <v>21.07</v>
      </c>
      <c r="H136">
        <v>-0.02</v>
      </c>
      <c r="I136">
        <v>0.87</v>
      </c>
      <c r="J136">
        <v>11.78</v>
      </c>
      <c r="K136">
        <v>1.06</v>
      </c>
      <c r="M136">
        <v>0.04</v>
      </c>
      <c r="P136">
        <v>100.88</v>
      </c>
      <c r="Q136" t="s">
        <v>971</v>
      </c>
      <c r="R136" t="s">
        <v>1420</v>
      </c>
      <c r="S136" t="s">
        <v>1140</v>
      </c>
    </row>
    <row r="137" spans="1:19" x14ac:dyDescent="0.3">
      <c r="A137" t="s">
        <v>1143</v>
      </c>
      <c r="B137">
        <v>50.8</v>
      </c>
      <c r="C137">
        <v>0.38</v>
      </c>
      <c r="D137">
        <v>0.85</v>
      </c>
      <c r="E137">
        <v>-0.01</v>
      </c>
      <c r="F137">
        <v>7.52</v>
      </c>
      <c r="G137">
        <v>21.06</v>
      </c>
      <c r="H137">
        <v>0.04</v>
      </c>
      <c r="I137">
        <v>1.86</v>
      </c>
      <c r="J137">
        <v>17.34</v>
      </c>
      <c r="K137">
        <v>0.83</v>
      </c>
      <c r="M137">
        <v>0.02</v>
      </c>
      <c r="P137">
        <v>100.68</v>
      </c>
      <c r="Q137" t="s">
        <v>971</v>
      </c>
      <c r="R137" t="s">
        <v>1420</v>
      </c>
      <c r="S137" t="s">
        <v>1144</v>
      </c>
    </row>
    <row r="138" spans="1:19" x14ac:dyDescent="0.3">
      <c r="A138" t="s">
        <v>1145</v>
      </c>
      <c r="B138">
        <v>50.68</v>
      </c>
      <c r="C138">
        <v>0.54</v>
      </c>
      <c r="D138">
        <v>1.19</v>
      </c>
      <c r="E138">
        <v>0</v>
      </c>
      <c r="F138">
        <v>8</v>
      </c>
      <c r="G138">
        <v>20.68</v>
      </c>
      <c r="H138">
        <v>-0.01</v>
      </c>
      <c r="I138">
        <v>1.72</v>
      </c>
      <c r="J138">
        <v>16.93</v>
      </c>
      <c r="K138">
        <v>1.05</v>
      </c>
      <c r="M138">
        <v>0.05</v>
      </c>
      <c r="P138">
        <v>100.82</v>
      </c>
      <c r="Q138" t="s">
        <v>971</v>
      </c>
      <c r="R138" t="s">
        <v>1420</v>
      </c>
      <c r="S138" t="s">
        <v>1146</v>
      </c>
    </row>
    <row r="139" spans="1:19" x14ac:dyDescent="0.3">
      <c r="A139" t="s">
        <v>1147</v>
      </c>
      <c r="B139">
        <v>50.5</v>
      </c>
      <c r="C139">
        <v>0.45</v>
      </c>
      <c r="D139">
        <v>1.34</v>
      </c>
      <c r="E139">
        <v>0</v>
      </c>
      <c r="F139">
        <v>9.26</v>
      </c>
      <c r="G139">
        <v>20.97</v>
      </c>
      <c r="H139">
        <v>0.03</v>
      </c>
      <c r="I139">
        <v>1.35</v>
      </c>
      <c r="J139">
        <v>14.91</v>
      </c>
      <c r="K139">
        <v>1.03</v>
      </c>
      <c r="M139">
        <v>0.04</v>
      </c>
      <c r="P139">
        <v>99.88</v>
      </c>
      <c r="Q139" t="s">
        <v>971</v>
      </c>
      <c r="R139" t="s">
        <v>1420</v>
      </c>
      <c r="S139" t="s">
        <v>1148</v>
      </c>
    </row>
    <row r="140" spans="1:19" x14ac:dyDescent="0.3">
      <c r="A140" t="s">
        <v>1149</v>
      </c>
      <c r="B140">
        <v>51.17</v>
      </c>
      <c r="C140">
        <v>0.43</v>
      </c>
      <c r="D140">
        <v>1.41</v>
      </c>
      <c r="E140">
        <v>0</v>
      </c>
      <c r="F140">
        <v>8.59</v>
      </c>
      <c r="G140">
        <v>20.91</v>
      </c>
      <c r="H140">
        <v>0.05</v>
      </c>
      <c r="I140">
        <v>1.32</v>
      </c>
      <c r="J140">
        <v>15.1</v>
      </c>
      <c r="K140">
        <v>1.1100000000000001</v>
      </c>
      <c r="M140">
        <v>0.02</v>
      </c>
      <c r="P140">
        <v>100.11</v>
      </c>
      <c r="Q140" t="s">
        <v>971</v>
      </c>
      <c r="R140" t="s">
        <v>1420</v>
      </c>
      <c r="S140" t="s">
        <v>1150</v>
      </c>
    </row>
    <row r="141" spans="1:19" x14ac:dyDescent="0.3">
      <c r="A141" t="s">
        <v>1151</v>
      </c>
      <c r="B141">
        <v>50.74</v>
      </c>
      <c r="C141">
        <v>0.45</v>
      </c>
      <c r="D141">
        <v>1.41</v>
      </c>
      <c r="E141">
        <v>0</v>
      </c>
      <c r="F141">
        <v>8.7100000000000009</v>
      </c>
      <c r="G141">
        <v>20.86</v>
      </c>
      <c r="H141">
        <v>0.01</v>
      </c>
      <c r="I141">
        <v>1.38</v>
      </c>
      <c r="J141">
        <v>15.43</v>
      </c>
      <c r="K141">
        <v>1.1599999999999999</v>
      </c>
      <c r="M141">
        <v>0.05</v>
      </c>
      <c r="P141">
        <v>100.21</v>
      </c>
      <c r="Q141" t="s">
        <v>971</v>
      </c>
      <c r="R141" t="s">
        <v>1420</v>
      </c>
      <c r="S141" t="s">
        <v>1152</v>
      </c>
    </row>
    <row r="142" spans="1:19" x14ac:dyDescent="0.3">
      <c r="A142" t="s">
        <v>1153</v>
      </c>
      <c r="B142">
        <v>50.68</v>
      </c>
      <c r="C142">
        <v>0.47</v>
      </c>
      <c r="D142">
        <v>1.44</v>
      </c>
      <c r="E142">
        <v>0</v>
      </c>
      <c r="F142">
        <v>8.32</v>
      </c>
      <c r="G142">
        <v>20.85</v>
      </c>
      <c r="H142">
        <v>0.02</v>
      </c>
      <c r="I142">
        <v>1.37</v>
      </c>
      <c r="J142">
        <v>15.9</v>
      </c>
      <c r="K142">
        <v>1.18</v>
      </c>
      <c r="M142">
        <v>0.04</v>
      </c>
      <c r="P142">
        <v>100.27</v>
      </c>
      <c r="Q142" t="s">
        <v>971</v>
      </c>
      <c r="R142" t="s">
        <v>1420</v>
      </c>
      <c r="S142" t="s">
        <v>1154</v>
      </c>
    </row>
    <row r="143" spans="1:19" x14ac:dyDescent="0.3">
      <c r="A143" t="s">
        <v>1155</v>
      </c>
      <c r="B143">
        <v>50.8</v>
      </c>
      <c r="C143">
        <v>0.33</v>
      </c>
      <c r="D143">
        <v>0.75</v>
      </c>
      <c r="E143">
        <v>-0.02</v>
      </c>
      <c r="F143">
        <v>8.06</v>
      </c>
      <c r="G143">
        <v>21.18</v>
      </c>
      <c r="H143">
        <v>0.02</v>
      </c>
      <c r="I143">
        <v>1.87</v>
      </c>
      <c r="J143">
        <v>16.190000000000001</v>
      </c>
      <c r="K143">
        <v>0.88</v>
      </c>
      <c r="M143">
        <v>0</v>
      </c>
      <c r="P143">
        <v>100.08</v>
      </c>
      <c r="Q143" t="s">
        <v>971</v>
      </c>
      <c r="R143" t="s">
        <v>1420</v>
      </c>
      <c r="S143" t="s">
        <v>1156</v>
      </c>
    </row>
    <row r="144" spans="1:19" x14ac:dyDescent="0.3">
      <c r="A144" t="s">
        <v>1157</v>
      </c>
      <c r="B144">
        <v>50.23</v>
      </c>
      <c r="C144">
        <v>0.84</v>
      </c>
      <c r="D144">
        <v>1.44</v>
      </c>
      <c r="E144">
        <v>-0.01</v>
      </c>
      <c r="F144">
        <v>0.98</v>
      </c>
      <c r="G144">
        <v>11.51</v>
      </c>
      <c r="H144">
        <v>0.03</v>
      </c>
      <c r="I144">
        <v>1.8</v>
      </c>
      <c r="J144">
        <v>24.79</v>
      </c>
      <c r="K144">
        <v>6.69</v>
      </c>
      <c r="M144">
        <v>0.09</v>
      </c>
      <c r="P144">
        <v>98.41</v>
      </c>
      <c r="Q144" s="1" t="s">
        <v>970</v>
      </c>
      <c r="R144" t="s">
        <v>1420</v>
      </c>
      <c r="S144" t="s">
        <v>1158</v>
      </c>
    </row>
    <row r="145" spans="1:19" x14ac:dyDescent="0.3">
      <c r="A145" t="s">
        <v>1159</v>
      </c>
      <c r="B145">
        <v>49.68</v>
      </c>
      <c r="C145">
        <v>0.56999999999999995</v>
      </c>
      <c r="D145">
        <v>1.66</v>
      </c>
      <c r="E145">
        <v>0</v>
      </c>
      <c r="F145">
        <v>8.49</v>
      </c>
      <c r="G145">
        <v>20.58</v>
      </c>
      <c r="H145">
        <v>0.02</v>
      </c>
      <c r="I145">
        <v>1.38</v>
      </c>
      <c r="J145">
        <v>15.58</v>
      </c>
      <c r="K145">
        <v>1.17</v>
      </c>
      <c r="M145">
        <v>0</v>
      </c>
      <c r="P145">
        <v>99.15</v>
      </c>
      <c r="Q145" t="s">
        <v>971</v>
      </c>
      <c r="R145" t="s">
        <v>1420</v>
      </c>
      <c r="S145" t="s">
        <v>1160</v>
      </c>
    </row>
    <row r="146" spans="1:19" x14ac:dyDescent="0.3">
      <c r="A146" t="s">
        <v>1161</v>
      </c>
      <c r="B146">
        <v>49.34</v>
      </c>
      <c r="C146">
        <v>0.63</v>
      </c>
      <c r="D146">
        <v>1.41</v>
      </c>
      <c r="E146">
        <v>-0.01</v>
      </c>
      <c r="F146">
        <v>1.17</v>
      </c>
      <c r="G146">
        <v>14.21</v>
      </c>
      <c r="H146">
        <v>0.03</v>
      </c>
      <c r="I146">
        <v>2.1800000000000002</v>
      </c>
      <c r="J146">
        <v>24.7</v>
      </c>
      <c r="K146">
        <v>5.0999999999999996</v>
      </c>
      <c r="M146">
        <v>0.31</v>
      </c>
      <c r="P146">
        <v>99.08</v>
      </c>
      <c r="Q146" s="1" t="s">
        <v>970</v>
      </c>
      <c r="R146" t="s">
        <v>1420</v>
      </c>
      <c r="S146" t="s">
        <v>1162</v>
      </c>
    </row>
    <row r="147" spans="1:19" s="1" customFormat="1" x14ac:dyDescent="0.3">
      <c r="A147" s="11" t="s">
        <v>178</v>
      </c>
      <c r="B147" s="7">
        <f>AVERAGE(B133:B146)</f>
        <v>50.63214285714286</v>
      </c>
      <c r="C147" s="7">
        <f t="shared" ref="C147:P147" si="30">AVERAGE(C133:C146)</f>
        <v>0.60142857142857142</v>
      </c>
      <c r="D147" s="7">
        <f t="shared" si="30"/>
        <v>1.6378571428571431</v>
      </c>
      <c r="E147" s="7">
        <f t="shared" si="30"/>
        <v>-3.5714285714285718E-3</v>
      </c>
      <c r="F147" s="7">
        <f t="shared" si="30"/>
        <v>8.2507142857142863</v>
      </c>
      <c r="G147" s="7">
        <f t="shared" si="30"/>
        <v>19.814999999999998</v>
      </c>
      <c r="H147" s="7">
        <f t="shared" si="30"/>
        <v>1.6428571428571428E-2</v>
      </c>
      <c r="I147" s="7">
        <f t="shared" si="30"/>
        <v>1.4000000000000001</v>
      </c>
      <c r="J147" s="7">
        <f t="shared" si="30"/>
        <v>15.915000000000001</v>
      </c>
      <c r="K147" s="7">
        <f t="shared" si="30"/>
        <v>1.7528571428571429</v>
      </c>
      <c r="L147" s="7"/>
      <c r="M147" s="7">
        <f t="shared" si="30"/>
        <v>5.4285714285714284E-2</v>
      </c>
      <c r="N147" s="7"/>
      <c r="O147" s="7"/>
      <c r="P147" s="7">
        <f t="shared" si="30"/>
        <v>100.08071428571429</v>
      </c>
    </row>
    <row r="148" spans="1:19" s="1" customFormat="1" x14ac:dyDescent="0.3">
      <c r="A148" s="14" t="s">
        <v>179</v>
      </c>
      <c r="B148" s="8">
        <f>_xlfn.STDEV.S(B133:B146)</f>
        <v>0.55618450966492083</v>
      </c>
      <c r="C148" s="8">
        <f t="shared" ref="C148:P148" si="31">_xlfn.STDEV.S(C133:C146)</f>
        <v>0.19622816950044286</v>
      </c>
      <c r="D148" s="8">
        <f t="shared" si="31"/>
        <v>0.61817571028891827</v>
      </c>
      <c r="E148" s="8">
        <f t="shared" si="31"/>
        <v>7.4494634366849208E-3</v>
      </c>
      <c r="F148" s="8">
        <f t="shared" si="31"/>
        <v>3.3971718198563847</v>
      </c>
      <c r="G148" s="8">
        <f t="shared" si="31"/>
        <v>2.999673700203469</v>
      </c>
      <c r="H148" s="8">
        <f t="shared" si="31"/>
        <v>2.0978796202592038E-2</v>
      </c>
      <c r="I148" s="8">
        <f t="shared" si="31"/>
        <v>0.44417598729817359</v>
      </c>
      <c r="J148" s="8">
        <f t="shared" si="31"/>
        <v>4.2958508604681178</v>
      </c>
      <c r="K148" s="8">
        <f t="shared" si="31"/>
        <v>1.7851629038848511</v>
      </c>
      <c r="L148" s="8"/>
      <c r="M148" s="8">
        <f t="shared" si="31"/>
        <v>7.7331880749272996E-2</v>
      </c>
      <c r="N148" s="8"/>
      <c r="O148" s="8"/>
      <c r="P148" s="8">
        <f t="shared" si="31"/>
        <v>0.73505064488744554</v>
      </c>
      <c r="Q148" s="14"/>
      <c r="R148" s="14"/>
      <c r="S148" s="14"/>
    </row>
    <row r="149" spans="1:19" s="1" customFormat="1" x14ac:dyDescent="0.3"/>
    <row r="150" spans="1:19" s="33" customFormat="1" x14ac:dyDescent="0.3">
      <c r="A150" s="33" t="s">
        <v>75</v>
      </c>
      <c r="B150" s="33">
        <v>52.39</v>
      </c>
      <c r="C150" s="33">
        <v>0.16</v>
      </c>
      <c r="D150" s="33">
        <v>0.98</v>
      </c>
      <c r="F150" s="33">
        <v>0.06</v>
      </c>
      <c r="G150" s="33">
        <v>0.26</v>
      </c>
      <c r="I150" s="33">
        <v>0.19</v>
      </c>
      <c r="J150" s="33">
        <v>29.77</v>
      </c>
      <c r="K150" s="33">
        <v>13.34</v>
      </c>
      <c r="L150" s="33">
        <v>0.01</v>
      </c>
      <c r="M150" s="33">
        <v>0.14000000000000001</v>
      </c>
      <c r="N150" s="33">
        <v>0.01</v>
      </c>
      <c r="O150" s="33">
        <v>1.82</v>
      </c>
      <c r="P150" s="33">
        <v>99.13</v>
      </c>
      <c r="Q150" s="33" t="s">
        <v>968</v>
      </c>
      <c r="R150" s="33" t="s">
        <v>991</v>
      </c>
      <c r="S150" s="33" t="s">
        <v>76</v>
      </c>
    </row>
    <row r="151" spans="1:19" s="33" customFormat="1" x14ac:dyDescent="0.3">
      <c r="A151" s="33" t="s">
        <v>77</v>
      </c>
      <c r="B151" s="33">
        <v>53.16</v>
      </c>
      <c r="C151" s="33">
        <v>1.1299999999999999</v>
      </c>
      <c r="D151" s="33">
        <v>1.64</v>
      </c>
      <c r="F151" s="33">
        <v>0.19</v>
      </c>
      <c r="G151" s="33">
        <v>0.2</v>
      </c>
      <c r="I151" s="33">
        <v>0.33</v>
      </c>
      <c r="J151" s="33">
        <v>28.51</v>
      </c>
      <c r="K151" s="33">
        <v>13.62</v>
      </c>
      <c r="L151" s="33">
        <v>0.01</v>
      </c>
      <c r="M151" s="33">
        <v>0.14000000000000001</v>
      </c>
      <c r="N151" s="33">
        <v>0.01</v>
      </c>
      <c r="O151" s="33">
        <v>1.86</v>
      </c>
      <c r="P151" s="33">
        <v>100.8</v>
      </c>
      <c r="Q151" s="33" t="s">
        <v>968</v>
      </c>
      <c r="R151" s="33" t="s">
        <v>991</v>
      </c>
      <c r="S151" s="33" t="s">
        <v>78</v>
      </c>
    </row>
    <row r="152" spans="1:19" s="33" customFormat="1" x14ac:dyDescent="0.3">
      <c r="A152" s="33" t="s">
        <v>79</v>
      </c>
      <c r="B152" s="38">
        <v>52.31</v>
      </c>
      <c r="C152" s="38">
        <v>0.15</v>
      </c>
      <c r="D152" s="38">
        <v>0.59</v>
      </c>
      <c r="E152" s="38"/>
      <c r="F152" s="38">
        <v>0.15</v>
      </c>
      <c r="G152" s="38">
        <v>0.87</v>
      </c>
      <c r="H152" s="38"/>
      <c r="I152" s="38">
        <v>0.34</v>
      </c>
      <c r="J152" s="38">
        <v>28.31</v>
      </c>
      <c r="K152" s="38">
        <v>13.09</v>
      </c>
      <c r="L152" s="38">
        <v>0</v>
      </c>
      <c r="M152" s="38">
        <v>0.11</v>
      </c>
      <c r="N152" s="38">
        <v>0</v>
      </c>
      <c r="O152" s="38"/>
      <c r="P152" s="33">
        <v>95.91</v>
      </c>
      <c r="Q152" s="33" t="s">
        <v>968</v>
      </c>
      <c r="R152" s="33" t="s">
        <v>991</v>
      </c>
      <c r="S152" s="33" t="s">
        <v>155</v>
      </c>
    </row>
    <row r="153" spans="1:19" s="33" customFormat="1" x14ac:dyDescent="0.3">
      <c r="A153" s="33" t="s">
        <v>81</v>
      </c>
      <c r="B153" s="33">
        <v>52.44</v>
      </c>
      <c r="C153" s="33">
        <v>0.23</v>
      </c>
      <c r="D153" s="33">
        <v>1.02</v>
      </c>
      <c r="F153" s="33">
        <v>0.04</v>
      </c>
      <c r="G153" s="33">
        <v>0.26</v>
      </c>
      <c r="I153" s="33">
        <v>0.11</v>
      </c>
      <c r="J153" s="33">
        <v>30.42</v>
      </c>
      <c r="K153" s="33">
        <v>13.51</v>
      </c>
      <c r="L153" s="33">
        <v>0.01</v>
      </c>
      <c r="M153" s="33">
        <v>0.12</v>
      </c>
      <c r="N153" s="33">
        <v>0</v>
      </c>
      <c r="P153" s="33">
        <v>98.16</v>
      </c>
      <c r="Q153" s="33" t="s">
        <v>968</v>
      </c>
      <c r="R153" s="33" t="s">
        <v>991</v>
      </c>
      <c r="S153" s="33" t="s">
        <v>156</v>
      </c>
    </row>
    <row r="154" spans="1:19" s="33" customFormat="1" x14ac:dyDescent="0.3">
      <c r="A154" s="33" t="s">
        <v>89</v>
      </c>
      <c r="B154" s="33">
        <v>51.73</v>
      </c>
      <c r="C154" s="33">
        <v>0.18</v>
      </c>
      <c r="D154" s="33">
        <v>0.73</v>
      </c>
      <c r="F154" s="33">
        <v>0.57999999999999996</v>
      </c>
      <c r="G154" s="33">
        <v>4.9400000000000004</v>
      </c>
      <c r="I154" s="33">
        <v>0.51</v>
      </c>
      <c r="J154" s="33">
        <v>28.82</v>
      </c>
      <c r="K154" s="33">
        <v>10.56</v>
      </c>
      <c r="L154" s="33">
        <v>0.01</v>
      </c>
      <c r="M154" s="33">
        <v>0.12</v>
      </c>
      <c r="N154" s="33">
        <v>0.01</v>
      </c>
      <c r="P154" s="33">
        <v>98.19</v>
      </c>
      <c r="Q154" s="33" t="s">
        <v>970</v>
      </c>
      <c r="R154" s="33" t="s">
        <v>991</v>
      </c>
      <c r="S154" s="33" t="s">
        <v>159</v>
      </c>
    </row>
    <row r="155" spans="1:19" s="33" customFormat="1" x14ac:dyDescent="0.3">
      <c r="A155" s="33" t="s">
        <v>91</v>
      </c>
      <c r="B155" s="33">
        <v>50.67</v>
      </c>
      <c r="C155" s="33">
        <v>0.12</v>
      </c>
      <c r="D155" s="33">
        <v>0.55000000000000004</v>
      </c>
      <c r="F155" s="33">
        <v>1.17</v>
      </c>
      <c r="G155" s="33">
        <v>11.2</v>
      </c>
      <c r="I155" s="33">
        <v>1.0900000000000001</v>
      </c>
      <c r="J155" s="33">
        <v>26.49</v>
      </c>
      <c r="K155" s="33">
        <v>6.86</v>
      </c>
      <c r="L155" s="33">
        <v>0</v>
      </c>
      <c r="M155" s="33">
        <v>0.08</v>
      </c>
      <c r="N155" s="33">
        <v>0.01</v>
      </c>
      <c r="P155" s="33">
        <v>98.25</v>
      </c>
      <c r="Q155" s="33" t="s">
        <v>970</v>
      </c>
      <c r="R155" s="33" t="s">
        <v>991</v>
      </c>
      <c r="S155" s="33" t="s">
        <v>160</v>
      </c>
    </row>
    <row r="156" spans="1:19" s="33" customFormat="1" x14ac:dyDescent="0.3">
      <c r="A156" s="34" t="s">
        <v>178</v>
      </c>
      <c r="B156" s="35">
        <f>AVERAGE(B150:B155)</f>
        <v>52.116666666666674</v>
      </c>
      <c r="C156" s="35">
        <f t="shared" ref="C156:P156" si="32">AVERAGE(C150:C155)</f>
        <v>0.32833333333333331</v>
      </c>
      <c r="D156" s="35">
        <f t="shared" si="32"/>
        <v>0.91833333333333345</v>
      </c>
      <c r="E156" s="35"/>
      <c r="F156" s="35">
        <f t="shared" si="32"/>
        <v>0.36499999999999999</v>
      </c>
      <c r="G156" s="35">
        <f t="shared" si="32"/>
        <v>2.9550000000000001</v>
      </c>
      <c r="H156" s="35"/>
      <c r="I156" s="35">
        <f t="shared" si="32"/>
        <v>0.4283333333333334</v>
      </c>
      <c r="J156" s="35">
        <f t="shared" si="32"/>
        <v>28.720000000000002</v>
      </c>
      <c r="K156" s="35">
        <f t="shared" si="32"/>
        <v>11.829999999999998</v>
      </c>
      <c r="L156" s="35">
        <f t="shared" si="32"/>
        <v>6.6666666666666671E-3</v>
      </c>
      <c r="M156" s="35">
        <f t="shared" si="32"/>
        <v>0.11833333333333333</v>
      </c>
      <c r="N156" s="35">
        <f t="shared" si="32"/>
        <v>6.6666666666666671E-3</v>
      </c>
      <c r="O156" s="35">
        <f>AVERAGE(O150:O155)</f>
        <v>1.84</v>
      </c>
      <c r="P156" s="35">
        <f t="shared" si="32"/>
        <v>98.40666666666668</v>
      </c>
    </row>
    <row r="157" spans="1:19" s="33" customFormat="1" x14ac:dyDescent="0.3">
      <c r="A157" s="36" t="s">
        <v>179</v>
      </c>
      <c r="B157" s="38">
        <f>_xlfn.STDEV.S(B150:B155)</f>
        <v>0.84232218697281425</v>
      </c>
      <c r="C157" s="38">
        <f t="shared" ref="C157:P157" si="33">_xlfn.STDEV.S(C150:C155)</f>
        <v>0.39443208118339795</v>
      </c>
      <c r="D157" s="38">
        <f t="shared" si="33"/>
        <v>0.4034559042406819</v>
      </c>
      <c r="E157" s="38"/>
      <c r="F157" s="38">
        <f t="shared" si="33"/>
        <v>0.44039754767709594</v>
      </c>
      <c r="G157" s="38">
        <f t="shared" si="33"/>
        <v>4.4358437754276236</v>
      </c>
      <c r="H157" s="38"/>
      <c r="I157" s="38">
        <f t="shared" si="33"/>
        <v>0.35216000151446314</v>
      </c>
      <c r="J157" s="38">
        <f t="shared" si="33"/>
        <v>1.3555515482636589</v>
      </c>
      <c r="K157" s="38">
        <f t="shared" si="33"/>
        <v>2.6910221106486731</v>
      </c>
      <c r="L157" s="38">
        <f t="shared" si="33"/>
        <v>5.1639777949432225E-3</v>
      </c>
      <c r="M157" s="38">
        <f t="shared" si="33"/>
        <v>2.2286019533929058E-2</v>
      </c>
      <c r="N157" s="38">
        <f t="shared" si="33"/>
        <v>5.1639777949432225E-3</v>
      </c>
      <c r="O157" s="38">
        <f t="shared" si="33"/>
        <v>2.8284271247461926E-2</v>
      </c>
      <c r="P157" s="38">
        <f t="shared" si="33"/>
        <v>1.588517128225776</v>
      </c>
    </row>
    <row r="158" spans="1:19" s="1" customFormat="1" x14ac:dyDescent="0.3"/>
    <row r="159" spans="1:19" s="1" customFormat="1" x14ac:dyDescent="0.3">
      <c r="A159" s="1" t="s">
        <v>239</v>
      </c>
      <c r="B159" s="1">
        <v>49.74</v>
      </c>
      <c r="C159" s="1">
        <v>0.19</v>
      </c>
      <c r="D159" s="1">
        <v>0.86</v>
      </c>
      <c r="F159" s="1">
        <v>3</v>
      </c>
      <c r="G159" s="1">
        <v>17.45</v>
      </c>
      <c r="I159" s="1">
        <v>1.68</v>
      </c>
      <c r="J159" s="1">
        <v>22.87</v>
      </c>
      <c r="K159" s="1">
        <v>3.2</v>
      </c>
      <c r="L159" s="1">
        <v>0.08</v>
      </c>
      <c r="M159" s="1">
        <v>7.0000000000000007E-2</v>
      </c>
      <c r="N159" s="1">
        <v>0.01</v>
      </c>
      <c r="O159" s="1">
        <v>1.9</v>
      </c>
      <c r="P159" s="1">
        <v>101.05</v>
      </c>
      <c r="Q159" s="1" t="s">
        <v>970</v>
      </c>
      <c r="R159" s="1" t="s">
        <v>995</v>
      </c>
      <c r="S159" s="1" t="s">
        <v>240</v>
      </c>
    </row>
    <row r="160" spans="1:19" s="1" customFormat="1" x14ac:dyDescent="0.3">
      <c r="A160" s="1" t="s">
        <v>241</v>
      </c>
      <c r="B160" s="1">
        <v>49.82</v>
      </c>
      <c r="C160" s="1">
        <v>0.25</v>
      </c>
      <c r="D160" s="1">
        <v>0.75</v>
      </c>
      <c r="F160" s="1">
        <v>1.39</v>
      </c>
      <c r="G160" s="1">
        <v>14.06</v>
      </c>
      <c r="I160" s="1">
        <v>1.63</v>
      </c>
      <c r="J160" s="1">
        <v>25.33</v>
      </c>
      <c r="K160" s="1">
        <v>5.19</v>
      </c>
      <c r="L160" s="1">
        <v>0.04</v>
      </c>
      <c r="M160" s="1">
        <v>0.09</v>
      </c>
      <c r="N160" s="1">
        <v>0.01</v>
      </c>
      <c r="O160" s="1">
        <v>1.86</v>
      </c>
      <c r="P160" s="1">
        <v>100.43</v>
      </c>
      <c r="Q160" s="1" t="s">
        <v>970</v>
      </c>
      <c r="R160" s="1" t="s">
        <v>995</v>
      </c>
      <c r="S160" s="1" t="s">
        <v>242</v>
      </c>
    </row>
    <row r="161" spans="1:19" s="1" customFormat="1" x14ac:dyDescent="0.3">
      <c r="A161" s="1" t="s">
        <v>243</v>
      </c>
      <c r="B161" s="1">
        <v>50.51</v>
      </c>
      <c r="C161" s="1">
        <v>0.24</v>
      </c>
      <c r="D161" s="1">
        <v>0.51</v>
      </c>
      <c r="F161" s="1">
        <v>0.75</v>
      </c>
      <c r="G161" s="1">
        <v>10.16</v>
      </c>
      <c r="I161" s="1">
        <v>1.37</v>
      </c>
      <c r="J161" s="1">
        <v>26.53</v>
      </c>
      <c r="K161" s="1">
        <v>7.58</v>
      </c>
      <c r="L161" s="1">
        <v>0.03</v>
      </c>
      <c r="M161" s="1">
        <v>0.06</v>
      </c>
      <c r="N161" s="1">
        <v>0</v>
      </c>
      <c r="O161" s="1">
        <v>1.86</v>
      </c>
      <c r="P161" s="1">
        <v>99.6</v>
      </c>
      <c r="Q161" s="1" t="s">
        <v>970</v>
      </c>
      <c r="R161" s="1" t="s">
        <v>995</v>
      </c>
      <c r="S161" s="1" t="s">
        <v>244</v>
      </c>
    </row>
    <row r="162" spans="1:19" s="1" customFormat="1" x14ac:dyDescent="0.3">
      <c r="A162" s="1" t="s">
        <v>275</v>
      </c>
      <c r="B162" s="1">
        <v>51.59</v>
      </c>
      <c r="C162" s="1">
        <v>0.21</v>
      </c>
      <c r="D162" s="1">
        <v>0.78</v>
      </c>
      <c r="F162" s="1">
        <v>3.17</v>
      </c>
      <c r="G162" s="1">
        <v>12.67</v>
      </c>
      <c r="I162" s="1">
        <v>1.18</v>
      </c>
      <c r="J162" s="1">
        <v>22.93</v>
      </c>
      <c r="K162" s="1">
        <v>6.17</v>
      </c>
      <c r="L162" s="1">
        <v>7.0000000000000007E-2</v>
      </c>
      <c r="M162" s="1">
        <v>0.08</v>
      </c>
      <c r="N162" s="1">
        <v>0</v>
      </c>
      <c r="O162" s="1">
        <v>1.91</v>
      </c>
      <c r="P162" s="1">
        <v>100.75</v>
      </c>
      <c r="Q162" s="1" t="s">
        <v>970</v>
      </c>
      <c r="R162" s="1" t="s">
        <v>995</v>
      </c>
      <c r="S162" s="1" t="s">
        <v>276</v>
      </c>
    </row>
    <row r="163" spans="1:19" s="1" customFormat="1" x14ac:dyDescent="0.3">
      <c r="A163" s="1" t="s">
        <v>277</v>
      </c>
      <c r="B163" s="1">
        <v>53.4</v>
      </c>
      <c r="C163" s="1">
        <v>0.28999999999999998</v>
      </c>
      <c r="D163" s="1">
        <v>0.75</v>
      </c>
      <c r="F163" s="1">
        <v>0.86</v>
      </c>
      <c r="G163" s="1">
        <v>10.69</v>
      </c>
      <c r="I163" s="1">
        <v>1.37</v>
      </c>
      <c r="J163" s="1">
        <v>27.11</v>
      </c>
      <c r="K163" s="1">
        <v>7.33</v>
      </c>
      <c r="L163" s="1">
        <v>0.1</v>
      </c>
      <c r="M163" s="1">
        <v>0.12</v>
      </c>
      <c r="N163" s="1">
        <v>0.01</v>
      </c>
      <c r="O163" s="1">
        <v>1.92</v>
      </c>
      <c r="P163" s="1">
        <v>103.97</v>
      </c>
      <c r="Q163" s="1" t="s">
        <v>970</v>
      </c>
      <c r="R163" s="1" t="s">
        <v>995</v>
      </c>
      <c r="S163" s="1" t="s">
        <v>278</v>
      </c>
    </row>
    <row r="164" spans="1:19" s="1" customFormat="1" x14ac:dyDescent="0.3">
      <c r="A164" s="1" t="s">
        <v>281</v>
      </c>
      <c r="B164" s="1">
        <v>49.82</v>
      </c>
      <c r="C164" s="1">
        <v>0.25</v>
      </c>
      <c r="D164" s="1">
        <v>1.18</v>
      </c>
      <c r="F164" s="1">
        <v>3.88</v>
      </c>
      <c r="G164" s="1">
        <v>18.670000000000002</v>
      </c>
      <c r="I164" s="1">
        <v>1.7</v>
      </c>
      <c r="J164" s="1">
        <v>21.67</v>
      </c>
      <c r="K164" s="1">
        <v>2.54</v>
      </c>
      <c r="L164" s="1">
        <v>0.05</v>
      </c>
      <c r="M164" s="1">
        <v>0.05</v>
      </c>
      <c r="N164" s="1">
        <v>0</v>
      </c>
      <c r="O164" s="1">
        <v>1.93</v>
      </c>
      <c r="P164" s="1">
        <v>101.74</v>
      </c>
      <c r="Q164" s="1" t="s">
        <v>970</v>
      </c>
      <c r="R164" s="1" t="s">
        <v>995</v>
      </c>
      <c r="S164" s="1" t="s">
        <v>282</v>
      </c>
    </row>
    <row r="165" spans="1:19" s="1" customFormat="1" x14ac:dyDescent="0.3">
      <c r="A165" s="11" t="s">
        <v>178</v>
      </c>
      <c r="B165" s="7">
        <f t="shared" ref="B165:P165" si="34">AVERAGE(B159:B164)</f>
        <v>50.813333333333333</v>
      </c>
      <c r="C165" s="7">
        <f t="shared" si="34"/>
        <v>0.23833333333333331</v>
      </c>
      <c r="D165" s="7">
        <f t="shared" si="34"/>
        <v>0.80500000000000005</v>
      </c>
      <c r="E165" s="7"/>
      <c r="F165" s="7">
        <f t="shared" si="34"/>
        <v>2.1749999999999994</v>
      </c>
      <c r="G165" s="7">
        <f t="shared" si="34"/>
        <v>13.950000000000001</v>
      </c>
      <c r="H165" s="7"/>
      <c r="I165" s="7">
        <f t="shared" si="34"/>
        <v>1.4883333333333333</v>
      </c>
      <c r="J165" s="7">
        <f t="shared" si="34"/>
        <v>24.406666666666666</v>
      </c>
      <c r="K165" s="7">
        <f t="shared" si="34"/>
        <v>5.335</v>
      </c>
      <c r="L165" s="7">
        <f t="shared" si="34"/>
        <v>6.1666666666666668E-2</v>
      </c>
      <c r="M165" s="7">
        <f t="shared" si="34"/>
        <v>7.8333333333333324E-2</v>
      </c>
      <c r="N165" s="7">
        <f t="shared" si="34"/>
        <v>5.0000000000000001E-3</v>
      </c>
      <c r="O165" s="7">
        <f t="shared" si="34"/>
        <v>1.8966666666666665</v>
      </c>
      <c r="P165" s="7">
        <f t="shared" si="34"/>
        <v>101.25666666666667</v>
      </c>
    </row>
    <row r="166" spans="1:19" s="1" customFormat="1" x14ac:dyDescent="0.3">
      <c r="A166" s="14" t="s">
        <v>179</v>
      </c>
      <c r="B166" s="8">
        <f t="shared" ref="B166:P166" si="35">_xlfn.STDEV.S(B159:B164)</f>
        <v>1.4499333318006955</v>
      </c>
      <c r="C166" s="8">
        <f t="shared" si="35"/>
        <v>3.4880749227427399E-2</v>
      </c>
      <c r="D166" s="8">
        <f t="shared" si="35"/>
        <v>0.21787611158637823</v>
      </c>
      <c r="E166" s="8"/>
      <c r="F166" s="8">
        <f t="shared" si="35"/>
        <v>1.3381890748321039</v>
      </c>
      <c r="G166" s="8">
        <f t="shared" si="35"/>
        <v>3.4977306928921763</v>
      </c>
      <c r="H166" s="8"/>
      <c r="I166" s="8">
        <f t="shared" si="35"/>
        <v>0.21198270369694464</v>
      </c>
      <c r="J166" s="8">
        <f t="shared" si="35"/>
        <v>2.2226260744143773</v>
      </c>
      <c r="K166" s="8">
        <f t="shared" si="35"/>
        <v>2.1027862468639111</v>
      </c>
      <c r="L166" s="8">
        <f t="shared" si="35"/>
        <v>2.6394443859772226E-2</v>
      </c>
      <c r="M166" s="8">
        <f t="shared" si="35"/>
        <v>2.4832774042918931E-2</v>
      </c>
      <c r="N166" s="8">
        <f t="shared" si="35"/>
        <v>5.4772255750516622E-3</v>
      </c>
      <c r="O166" s="8">
        <f t="shared" si="35"/>
        <v>3.0110906108363159E-2</v>
      </c>
      <c r="P166" s="8">
        <f t="shared" si="35"/>
        <v>1.5048676575256263</v>
      </c>
    </row>
    <row r="167" spans="1:19" s="1" customFormat="1" x14ac:dyDescent="0.3"/>
    <row r="168" spans="1:19" s="33" customFormat="1" x14ac:dyDescent="0.3">
      <c r="A168" s="33" t="s">
        <v>311</v>
      </c>
      <c r="B168" s="33">
        <v>48.63</v>
      </c>
      <c r="C168" s="33">
        <v>0.26</v>
      </c>
      <c r="D168" s="33">
        <v>1.1200000000000001</v>
      </c>
      <c r="F168" s="33">
        <v>3.87</v>
      </c>
      <c r="G168" s="33">
        <v>19.260000000000002</v>
      </c>
      <c r="I168" s="33">
        <v>1.72</v>
      </c>
      <c r="J168" s="33">
        <v>20.92</v>
      </c>
      <c r="K168" s="33">
        <v>2.38</v>
      </c>
      <c r="L168" s="33">
        <v>0.02</v>
      </c>
      <c r="M168" s="33">
        <v>0.28000000000000003</v>
      </c>
      <c r="N168" s="33">
        <v>0.01</v>
      </c>
      <c r="O168" s="33">
        <v>1.78</v>
      </c>
      <c r="P168" s="33">
        <v>100.24</v>
      </c>
      <c r="Q168" s="33" t="s">
        <v>970</v>
      </c>
      <c r="R168" s="33" t="s">
        <v>444</v>
      </c>
      <c r="S168" s="33" t="s">
        <v>312</v>
      </c>
    </row>
    <row r="169" spans="1:19" s="33" customFormat="1" x14ac:dyDescent="0.3">
      <c r="A169" s="33" t="s">
        <v>315</v>
      </c>
      <c r="B169" s="33">
        <v>48.18</v>
      </c>
      <c r="C169" s="33">
        <v>0.2</v>
      </c>
      <c r="D169" s="33">
        <v>0.8</v>
      </c>
      <c r="F169" s="33">
        <v>3</v>
      </c>
      <c r="G169" s="33">
        <v>17.559999999999999</v>
      </c>
      <c r="I169" s="33">
        <v>1.79</v>
      </c>
      <c r="J169" s="33">
        <v>22.37</v>
      </c>
      <c r="K169" s="33">
        <v>3.2</v>
      </c>
      <c r="L169" s="33">
        <v>0.08</v>
      </c>
      <c r="M169" s="33">
        <v>0.04</v>
      </c>
      <c r="N169" s="33">
        <v>0.02</v>
      </c>
      <c r="O169" s="33">
        <v>1.86</v>
      </c>
      <c r="P169" s="33">
        <v>99.09</v>
      </c>
      <c r="Q169" s="33" t="s">
        <v>970</v>
      </c>
      <c r="R169" s="33" t="s">
        <v>444</v>
      </c>
      <c r="S169" s="33" t="s">
        <v>316</v>
      </c>
    </row>
    <row r="170" spans="1:19" s="33" customFormat="1" x14ac:dyDescent="0.3">
      <c r="A170" s="33" t="s">
        <v>1045</v>
      </c>
      <c r="B170" s="33">
        <v>49.88</v>
      </c>
      <c r="C170" s="33">
        <v>0.15</v>
      </c>
      <c r="D170" s="33">
        <v>1.19</v>
      </c>
      <c r="E170" s="33">
        <v>-0.02</v>
      </c>
      <c r="F170" s="33">
        <v>4.55</v>
      </c>
      <c r="G170" s="33">
        <v>18.309999999999999</v>
      </c>
      <c r="H170" s="33">
        <v>0.04</v>
      </c>
      <c r="I170" s="33">
        <v>1.87</v>
      </c>
      <c r="J170" s="33">
        <v>20.39</v>
      </c>
      <c r="K170" s="33">
        <v>2.98</v>
      </c>
      <c r="M170" s="33">
        <v>0.35</v>
      </c>
      <c r="P170" s="33">
        <v>99.72</v>
      </c>
      <c r="Q170" s="33" t="s">
        <v>970</v>
      </c>
      <c r="R170" s="33" t="s">
        <v>444</v>
      </c>
      <c r="S170" s="33" t="s">
        <v>1046</v>
      </c>
    </row>
    <row r="171" spans="1:19" s="33" customFormat="1" x14ac:dyDescent="0.3">
      <c r="A171" s="33" t="s">
        <v>1047</v>
      </c>
      <c r="B171" s="33">
        <v>50.34</v>
      </c>
      <c r="C171" s="33">
        <v>0.18</v>
      </c>
      <c r="D171" s="33">
        <v>0.87</v>
      </c>
      <c r="E171" s="33">
        <v>0</v>
      </c>
      <c r="F171" s="33">
        <v>4.66</v>
      </c>
      <c r="G171" s="33">
        <v>19.690000000000001</v>
      </c>
      <c r="H171" s="33">
        <v>-0.01</v>
      </c>
      <c r="I171" s="33">
        <v>1.89</v>
      </c>
      <c r="J171" s="33">
        <v>20.67</v>
      </c>
      <c r="K171" s="33">
        <v>1.86</v>
      </c>
      <c r="M171" s="33">
        <v>0.04</v>
      </c>
      <c r="P171" s="33">
        <v>100.19</v>
      </c>
      <c r="Q171" s="33" t="s">
        <v>968</v>
      </c>
      <c r="R171" s="33" t="s">
        <v>444</v>
      </c>
      <c r="S171" s="33" t="s">
        <v>1048</v>
      </c>
    </row>
    <row r="172" spans="1:19" s="33" customFormat="1" x14ac:dyDescent="0.3">
      <c r="A172" s="33" t="s">
        <v>1049</v>
      </c>
      <c r="B172" s="33">
        <v>51.69</v>
      </c>
      <c r="C172" s="33">
        <v>0.25</v>
      </c>
      <c r="D172" s="33">
        <v>0.74</v>
      </c>
      <c r="E172" s="33">
        <v>-0.01</v>
      </c>
      <c r="F172" s="33">
        <v>1.72</v>
      </c>
      <c r="G172" s="33">
        <v>9.09</v>
      </c>
      <c r="H172" s="33">
        <v>0.01</v>
      </c>
      <c r="I172" s="33">
        <v>1.53</v>
      </c>
      <c r="J172" s="33">
        <v>25.28</v>
      </c>
      <c r="K172" s="33">
        <v>8.2100000000000009</v>
      </c>
      <c r="M172" s="33">
        <v>7.0000000000000007E-2</v>
      </c>
      <c r="P172" s="33">
        <v>98.6</v>
      </c>
      <c r="Q172" s="33" t="s">
        <v>970</v>
      </c>
      <c r="R172" s="33" t="s">
        <v>444</v>
      </c>
      <c r="S172" s="33" t="s">
        <v>1050</v>
      </c>
    </row>
    <row r="173" spans="1:19" s="33" customFormat="1" x14ac:dyDescent="0.3">
      <c r="A173" s="33" t="s">
        <v>1051</v>
      </c>
      <c r="B173" s="33">
        <v>51.28</v>
      </c>
      <c r="C173" s="33">
        <v>0.28000000000000003</v>
      </c>
      <c r="D173" s="33">
        <v>0.64</v>
      </c>
      <c r="E173" s="33">
        <v>0</v>
      </c>
      <c r="F173" s="33">
        <v>0.37</v>
      </c>
      <c r="G173" s="33">
        <v>3.18</v>
      </c>
      <c r="H173" s="33">
        <v>0</v>
      </c>
      <c r="I173" s="33">
        <v>0.83</v>
      </c>
      <c r="J173" s="33">
        <v>28.33</v>
      </c>
      <c r="K173" s="33">
        <v>11.42</v>
      </c>
      <c r="M173" s="33">
        <v>0.11</v>
      </c>
      <c r="P173" s="33">
        <v>96.44</v>
      </c>
      <c r="Q173" s="33" t="s">
        <v>970</v>
      </c>
      <c r="R173" s="33" t="s">
        <v>444</v>
      </c>
      <c r="S173" s="33" t="s">
        <v>1052</v>
      </c>
    </row>
    <row r="174" spans="1:19" s="33" customFormat="1" x14ac:dyDescent="0.3">
      <c r="A174" s="33" t="s">
        <v>1053</v>
      </c>
      <c r="B174" s="33">
        <v>51.8</v>
      </c>
      <c r="C174" s="33">
        <v>0.13</v>
      </c>
      <c r="D174" s="33">
        <v>0.71</v>
      </c>
      <c r="E174" s="33">
        <v>0</v>
      </c>
      <c r="F174" s="33">
        <v>0.37</v>
      </c>
      <c r="G174" s="33">
        <v>2.38</v>
      </c>
      <c r="H174" s="33">
        <v>0.01</v>
      </c>
      <c r="I174" s="33">
        <v>0.8</v>
      </c>
      <c r="J174" s="33">
        <v>29.29</v>
      </c>
      <c r="K174" s="33">
        <v>12.24</v>
      </c>
      <c r="M174" s="33">
        <v>0.09</v>
      </c>
      <c r="P174" s="33">
        <v>97.84</v>
      </c>
      <c r="Q174" s="33" t="s">
        <v>970</v>
      </c>
      <c r="R174" s="33" t="s">
        <v>444</v>
      </c>
      <c r="S174" s="33" t="s">
        <v>1054</v>
      </c>
    </row>
    <row r="175" spans="1:19" s="33" customFormat="1" x14ac:dyDescent="0.3">
      <c r="A175" s="33" t="s">
        <v>1055</v>
      </c>
      <c r="B175" s="33">
        <v>49.99</v>
      </c>
      <c r="C175" s="33">
        <v>0.24</v>
      </c>
      <c r="D175" s="33">
        <v>1.34</v>
      </c>
      <c r="E175" s="33">
        <v>0</v>
      </c>
      <c r="F175" s="33">
        <v>7.44</v>
      </c>
      <c r="G175" s="33">
        <v>20.78</v>
      </c>
      <c r="H175" s="33">
        <v>0</v>
      </c>
      <c r="I175" s="33">
        <v>1.46</v>
      </c>
      <c r="J175" s="33">
        <v>17.62</v>
      </c>
      <c r="K175" s="33">
        <v>0.94</v>
      </c>
      <c r="M175" s="33">
        <v>0.03</v>
      </c>
      <c r="P175" s="33">
        <v>99.84</v>
      </c>
      <c r="Q175" s="33" t="s">
        <v>968</v>
      </c>
      <c r="R175" s="33" t="s">
        <v>444</v>
      </c>
      <c r="S175" s="33" t="s">
        <v>1056</v>
      </c>
    </row>
    <row r="176" spans="1:19" s="33" customFormat="1" x14ac:dyDescent="0.3">
      <c r="A176" s="33" t="s">
        <v>1057</v>
      </c>
      <c r="B176" s="33">
        <v>50.09</v>
      </c>
      <c r="C176" s="33">
        <v>0.21</v>
      </c>
      <c r="D176" s="33">
        <v>1.17</v>
      </c>
      <c r="E176" s="33">
        <v>-0.01</v>
      </c>
      <c r="F176" s="33">
        <v>8.42</v>
      </c>
      <c r="G176" s="33">
        <v>20.81</v>
      </c>
      <c r="H176" s="33">
        <v>0.01</v>
      </c>
      <c r="I176" s="33">
        <v>1.39</v>
      </c>
      <c r="J176" s="33">
        <v>16.43</v>
      </c>
      <c r="K176" s="33">
        <v>1</v>
      </c>
      <c r="M176" s="33">
        <v>0.08</v>
      </c>
      <c r="P176" s="33">
        <v>99.61</v>
      </c>
      <c r="Q176" s="33" t="s">
        <v>968</v>
      </c>
      <c r="R176" s="33" t="s">
        <v>444</v>
      </c>
      <c r="S176" s="33" t="s">
        <v>1058</v>
      </c>
    </row>
    <row r="177" spans="1:19" s="21" customFormat="1" x14ac:dyDescent="0.3">
      <c r="A177" s="21" t="s">
        <v>1041</v>
      </c>
      <c r="B177" s="21">
        <v>52.82</v>
      </c>
      <c r="C177" s="21">
        <v>0.16</v>
      </c>
      <c r="D177" s="21">
        <v>0.79</v>
      </c>
      <c r="E177" s="21">
        <v>-0.01</v>
      </c>
      <c r="F177" s="21">
        <v>2.62</v>
      </c>
      <c r="G177" s="21">
        <v>18.27</v>
      </c>
      <c r="H177" s="21">
        <v>0.02</v>
      </c>
      <c r="I177" s="21">
        <v>2.16</v>
      </c>
      <c r="J177" s="21">
        <v>24.82</v>
      </c>
      <c r="K177" s="21">
        <v>3.48</v>
      </c>
      <c r="M177" s="21">
        <v>0.04</v>
      </c>
      <c r="P177" s="21">
        <v>105.18</v>
      </c>
      <c r="S177" s="21" t="s">
        <v>1042</v>
      </c>
    </row>
    <row r="178" spans="1:19" s="21" customFormat="1" x14ac:dyDescent="0.3">
      <c r="A178" s="21" t="s">
        <v>1043</v>
      </c>
      <c r="B178" s="21">
        <v>60.48</v>
      </c>
      <c r="C178" s="21">
        <v>0.18</v>
      </c>
      <c r="D178" s="21">
        <v>0.8</v>
      </c>
      <c r="E178" s="21">
        <v>-0.02</v>
      </c>
      <c r="F178" s="21">
        <v>3.25</v>
      </c>
      <c r="G178" s="21">
        <v>21.2</v>
      </c>
      <c r="H178" s="21">
        <v>0.04</v>
      </c>
      <c r="I178" s="21">
        <v>2.4700000000000002</v>
      </c>
      <c r="J178" s="21">
        <v>28.32</v>
      </c>
      <c r="K178" s="21">
        <v>3.87</v>
      </c>
      <c r="M178" s="21">
        <v>0.05</v>
      </c>
      <c r="P178" s="21">
        <v>120.67</v>
      </c>
      <c r="S178" s="21" t="s">
        <v>1044</v>
      </c>
    </row>
    <row r="179" spans="1:19" s="21" customFormat="1" x14ac:dyDescent="0.3">
      <c r="A179" s="21" t="s">
        <v>1059</v>
      </c>
      <c r="B179" s="21">
        <v>57.26</v>
      </c>
      <c r="C179" s="21">
        <v>0.28999999999999998</v>
      </c>
      <c r="D179" s="21">
        <v>1.53</v>
      </c>
      <c r="E179" s="21">
        <v>0.01</v>
      </c>
      <c r="F179" s="21">
        <v>8.6199999999999992</v>
      </c>
      <c r="G179" s="21">
        <v>23.86</v>
      </c>
      <c r="H179" s="21">
        <v>0.01</v>
      </c>
      <c r="I179" s="21">
        <v>1.82</v>
      </c>
      <c r="J179" s="21">
        <v>20.28</v>
      </c>
      <c r="K179" s="21">
        <v>1.26</v>
      </c>
      <c r="M179" s="21">
        <v>0.03</v>
      </c>
      <c r="P179" s="21">
        <v>114.97</v>
      </c>
      <c r="S179" s="21" t="s">
        <v>1060</v>
      </c>
    </row>
    <row r="180" spans="1:19" s="21" customFormat="1" x14ac:dyDescent="0.3">
      <c r="A180" s="21" t="s">
        <v>1061</v>
      </c>
      <c r="B180" s="21">
        <v>40.270000000000003</v>
      </c>
      <c r="C180" s="21">
        <v>1.95</v>
      </c>
      <c r="D180" s="21">
        <v>10.01</v>
      </c>
      <c r="E180" s="21">
        <v>0</v>
      </c>
      <c r="F180" s="21">
        <v>5.86</v>
      </c>
      <c r="G180" s="21">
        <v>10.33</v>
      </c>
      <c r="H180" s="21">
        <v>0.02</v>
      </c>
      <c r="I180" s="21">
        <v>1.1499999999999999</v>
      </c>
      <c r="J180" s="21">
        <v>24.27</v>
      </c>
      <c r="K180" s="21">
        <v>3.01</v>
      </c>
      <c r="M180" s="21">
        <v>0.37</v>
      </c>
      <c r="P180" s="21">
        <v>97.23</v>
      </c>
      <c r="S180" s="21" t="s">
        <v>1062</v>
      </c>
    </row>
    <row r="181" spans="1:19" s="21" customFormat="1" x14ac:dyDescent="0.3">
      <c r="A181" s="21" t="s">
        <v>1063</v>
      </c>
      <c r="B181" s="21">
        <v>40.5</v>
      </c>
      <c r="C181" s="21">
        <v>1.92</v>
      </c>
      <c r="D181" s="21">
        <v>10.02</v>
      </c>
      <c r="E181" s="21">
        <v>0</v>
      </c>
      <c r="F181" s="21">
        <v>5.7</v>
      </c>
      <c r="G181" s="21">
        <v>10.29</v>
      </c>
      <c r="H181" s="21">
        <v>0.02</v>
      </c>
      <c r="I181" s="21">
        <v>1.1000000000000001</v>
      </c>
      <c r="J181" s="21">
        <v>24.82</v>
      </c>
      <c r="K181" s="21">
        <v>3.05</v>
      </c>
      <c r="M181" s="21">
        <v>0.31</v>
      </c>
      <c r="P181" s="21">
        <v>97.73</v>
      </c>
      <c r="S181" s="21" t="s">
        <v>1064</v>
      </c>
    </row>
    <row r="182" spans="1:19" s="21" customFormat="1" x14ac:dyDescent="0.3">
      <c r="A182" s="21" t="s">
        <v>1065</v>
      </c>
      <c r="B182" s="21">
        <v>40.270000000000003</v>
      </c>
      <c r="C182" s="21">
        <v>2.74</v>
      </c>
      <c r="D182" s="21">
        <v>10.63</v>
      </c>
      <c r="E182" s="21">
        <v>0</v>
      </c>
      <c r="F182" s="21">
        <v>7.21</v>
      </c>
      <c r="G182" s="21">
        <v>10.44</v>
      </c>
      <c r="H182" s="21">
        <v>0.03</v>
      </c>
      <c r="I182" s="21">
        <v>0.89</v>
      </c>
      <c r="J182" s="21">
        <v>21.62</v>
      </c>
      <c r="K182" s="21">
        <v>3.09</v>
      </c>
      <c r="M182" s="21">
        <v>0.3</v>
      </c>
      <c r="P182" s="21">
        <v>97.23</v>
      </c>
      <c r="S182" s="21" t="s">
        <v>1066</v>
      </c>
    </row>
    <row r="183" spans="1:19" s="21" customFormat="1" x14ac:dyDescent="0.3">
      <c r="A183" s="21" t="s">
        <v>1067</v>
      </c>
      <c r="B183" s="21">
        <v>39.950000000000003</v>
      </c>
      <c r="C183" s="21">
        <v>1.99</v>
      </c>
      <c r="D183" s="21">
        <v>10.039999999999999</v>
      </c>
      <c r="E183" s="21">
        <v>0</v>
      </c>
      <c r="F183" s="21">
        <v>5.67</v>
      </c>
      <c r="G183" s="21">
        <v>10.210000000000001</v>
      </c>
      <c r="H183" s="21">
        <v>-0.02</v>
      </c>
      <c r="I183" s="21">
        <v>1.0900000000000001</v>
      </c>
      <c r="J183" s="21">
        <v>24.9</v>
      </c>
      <c r="K183" s="21">
        <v>3.17</v>
      </c>
      <c r="M183" s="21">
        <v>0.46</v>
      </c>
      <c r="P183" s="21">
        <v>97.49</v>
      </c>
      <c r="S183" s="21" t="s">
        <v>1068</v>
      </c>
    </row>
    <row r="184" spans="1:19" s="21" customFormat="1" x14ac:dyDescent="0.3">
      <c r="A184" s="21" t="s">
        <v>1069</v>
      </c>
      <c r="B184" s="21">
        <v>40.01</v>
      </c>
      <c r="C184" s="21">
        <v>1.93</v>
      </c>
      <c r="D184" s="21">
        <v>9.9</v>
      </c>
      <c r="E184" s="21">
        <v>-0.01</v>
      </c>
      <c r="F184" s="21">
        <v>5.65</v>
      </c>
      <c r="G184" s="21">
        <v>10.25</v>
      </c>
      <c r="H184" s="21">
        <v>0</v>
      </c>
      <c r="I184" s="21">
        <v>1.1299999999999999</v>
      </c>
      <c r="J184" s="21">
        <v>25.02</v>
      </c>
      <c r="K184" s="21">
        <v>2.96</v>
      </c>
      <c r="M184" s="21">
        <v>0.43</v>
      </c>
      <c r="P184" s="21">
        <v>97.27</v>
      </c>
      <c r="S184" s="21" t="s">
        <v>1070</v>
      </c>
    </row>
    <row r="185" spans="1:19" s="21" customFormat="1" x14ac:dyDescent="0.3">
      <c r="A185" s="21" t="s">
        <v>1071</v>
      </c>
      <c r="B185" s="21">
        <v>40.200000000000003</v>
      </c>
      <c r="C185" s="21">
        <v>1.82</v>
      </c>
      <c r="D185" s="21">
        <v>9.61</v>
      </c>
      <c r="E185" s="21">
        <v>-0.01</v>
      </c>
      <c r="F185" s="21">
        <v>5.18</v>
      </c>
      <c r="G185" s="21">
        <v>10.119999999999999</v>
      </c>
      <c r="H185" s="21">
        <v>-0.04</v>
      </c>
      <c r="I185" s="21">
        <v>1.1000000000000001</v>
      </c>
      <c r="J185" s="21">
        <v>26.39</v>
      </c>
      <c r="K185" s="21">
        <v>2.81</v>
      </c>
      <c r="M185" s="21">
        <v>0.3</v>
      </c>
      <c r="P185" s="21">
        <v>97.54</v>
      </c>
      <c r="S185" s="21" t="s">
        <v>1072</v>
      </c>
    </row>
    <row r="186" spans="1:19" s="33" customFormat="1" x14ac:dyDescent="0.3">
      <c r="A186" s="34" t="s">
        <v>178</v>
      </c>
      <c r="B186" s="35">
        <f>AVERAGE(B168:B176)</f>
        <v>50.208888888888886</v>
      </c>
      <c r="C186" s="35">
        <f t="shared" ref="C186:P186" si="36">AVERAGE(C168:C176)</f>
        <v>0.21111111111111114</v>
      </c>
      <c r="D186" s="35">
        <f t="shared" si="36"/>
        <v>0.95333333333333337</v>
      </c>
      <c r="E186" s="35">
        <f t="shared" si="36"/>
        <v>-5.7142857142857143E-3</v>
      </c>
      <c r="F186" s="35">
        <f t="shared" si="36"/>
        <v>3.822222222222222</v>
      </c>
      <c r="G186" s="35">
        <f t="shared" si="36"/>
        <v>14.562222222222223</v>
      </c>
      <c r="H186" s="35">
        <f t="shared" si="36"/>
        <v>8.5714285714285719E-3</v>
      </c>
      <c r="I186" s="35">
        <f t="shared" si="36"/>
        <v>1.4755555555555557</v>
      </c>
      <c r="J186" s="35">
        <f t="shared" si="36"/>
        <v>22.366666666666667</v>
      </c>
      <c r="K186" s="35">
        <f t="shared" si="36"/>
        <v>4.9144444444444453</v>
      </c>
      <c r="L186" s="35">
        <f t="shared" si="36"/>
        <v>0.05</v>
      </c>
      <c r="M186" s="35">
        <f t="shared" si="36"/>
        <v>0.12111111111111111</v>
      </c>
      <c r="N186" s="35">
        <f t="shared" si="36"/>
        <v>1.4999999999999999E-2</v>
      </c>
      <c r="O186" s="35">
        <f t="shared" si="36"/>
        <v>1.82</v>
      </c>
      <c r="P186" s="35">
        <f t="shared" si="36"/>
        <v>99.063333333333333</v>
      </c>
    </row>
    <row r="187" spans="1:19" s="33" customFormat="1" x14ac:dyDescent="0.3">
      <c r="A187" s="36" t="s">
        <v>179</v>
      </c>
      <c r="B187" s="37">
        <f>_xlfn.STDEV.S(B168:B176)</f>
        <v>1.2584359781534811</v>
      </c>
      <c r="C187" s="37">
        <f t="shared" ref="C187:P187" si="37">_xlfn.STDEV.S(C168:C176)</f>
        <v>5.1099032389186318E-2</v>
      </c>
      <c r="D187" s="37">
        <f t="shared" si="37"/>
        <v>0.25337718918639862</v>
      </c>
      <c r="E187" s="37">
        <f t="shared" si="37"/>
        <v>7.8679579246944322E-3</v>
      </c>
      <c r="F187" s="37">
        <f t="shared" si="37"/>
        <v>2.8370926041362221</v>
      </c>
      <c r="G187" s="37">
        <f t="shared" si="37"/>
        <v>7.5580913228436444</v>
      </c>
      <c r="H187" s="37">
        <f t="shared" si="37"/>
        <v>1.5735915849388861E-2</v>
      </c>
      <c r="I187" s="37">
        <f t="shared" si="37"/>
        <v>0.41376657402184741</v>
      </c>
      <c r="J187" s="37">
        <f t="shared" si="37"/>
        <v>4.453018639080689</v>
      </c>
      <c r="K187" s="37">
        <f t="shared" si="37"/>
        <v>4.4777257372217178</v>
      </c>
      <c r="L187" s="37">
        <f t="shared" si="37"/>
        <v>4.2426406871192847E-2</v>
      </c>
      <c r="M187" s="37">
        <f t="shared" si="37"/>
        <v>0.11428521825289177</v>
      </c>
      <c r="N187" s="37">
        <f t="shared" si="37"/>
        <v>7.0710678118654771E-3</v>
      </c>
      <c r="O187" s="37">
        <f t="shared" si="37"/>
        <v>5.6568542494923851E-2</v>
      </c>
      <c r="P187" s="37">
        <f t="shared" si="37"/>
        <v>1.254043460171935</v>
      </c>
    </row>
    <row r="188" spans="1:19" s="1" customFormat="1" x14ac:dyDescent="0.3">
      <c r="A188" s="14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9" x14ac:dyDescent="0.3">
      <c r="A189" t="s">
        <v>1379</v>
      </c>
      <c r="B189">
        <v>46.94</v>
      </c>
      <c r="C189">
        <v>0.56000000000000005</v>
      </c>
      <c r="D189">
        <v>2.39</v>
      </c>
      <c r="E189">
        <v>0</v>
      </c>
      <c r="F189">
        <v>0.02</v>
      </c>
      <c r="G189">
        <v>1.07</v>
      </c>
      <c r="H189">
        <v>0.03</v>
      </c>
      <c r="I189">
        <v>2.42</v>
      </c>
      <c r="J189">
        <v>33.67</v>
      </c>
      <c r="K189">
        <v>7.94</v>
      </c>
      <c r="M189">
        <v>0.54</v>
      </c>
      <c r="P189">
        <v>95.58</v>
      </c>
      <c r="Q189" s="1" t="s">
        <v>970</v>
      </c>
      <c r="R189" t="s">
        <v>454</v>
      </c>
      <c r="S189" t="s">
        <v>1380</v>
      </c>
    </row>
    <row r="190" spans="1:19" x14ac:dyDescent="0.3">
      <c r="A190" t="s">
        <v>1381</v>
      </c>
      <c r="B190">
        <v>51.71</v>
      </c>
      <c r="C190">
        <v>0.46</v>
      </c>
      <c r="D190">
        <v>0.75</v>
      </c>
      <c r="E190">
        <v>0</v>
      </c>
      <c r="F190">
        <v>0.01</v>
      </c>
      <c r="G190">
        <v>2.4</v>
      </c>
      <c r="H190">
        <v>0.04</v>
      </c>
      <c r="I190">
        <v>1.22</v>
      </c>
      <c r="J190">
        <v>24.99</v>
      </c>
      <c r="K190">
        <v>12.04</v>
      </c>
      <c r="M190">
        <v>0.06</v>
      </c>
      <c r="P190">
        <v>93.68</v>
      </c>
      <c r="Q190" s="1" t="s">
        <v>970</v>
      </c>
      <c r="R190" t="s">
        <v>454</v>
      </c>
      <c r="S190" t="s">
        <v>1382</v>
      </c>
    </row>
    <row r="191" spans="1:19" x14ac:dyDescent="0.3">
      <c r="A191" t="s">
        <v>1383</v>
      </c>
      <c r="B191">
        <v>52.63</v>
      </c>
      <c r="C191">
        <v>0.53</v>
      </c>
      <c r="D191">
        <v>1.65</v>
      </c>
      <c r="E191">
        <v>0</v>
      </c>
      <c r="F191">
        <v>0.01</v>
      </c>
      <c r="G191">
        <v>2.19</v>
      </c>
      <c r="H191">
        <v>7.0000000000000007E-2</v>
      </c>
      <c r="I191">
        <v>0.89</v>
      </c>
      <c r="J191">
        <v>27.49</v>
      </c>
      <c r="K191">
        <v>12.48</v>
      </c>
      <c r="M191">
        <v>0.1</v>
      </c>
      <c r="P191">
        <v>98.04</v>
      </c>
      <c r="Q191" s="1" t="s">
        <v>970</v>
      </c>
      <c r="R191" t="s">
        <v>454</v>
      </c>
      <c r="S191" t="s">
        <v>1384</v>
      </c>
    </row>
    <row r="192" spans="1:19" x14ac:dyDescent="0.3">
      <c r="A192" t="s">
        <v>1385</v>
      </c>
      <c r="B192">
        <v>50.14</v>
      </c>
      <c r="C192">
        <v>0.4</v>
      </c>
      <c r="D192">
        <v>2.21</v>
      </c>
      <c r="E192">
        <v>-0.01</v>
      </c>
      <c r="F192">
        <v>0.26</v>
      </c>
      <c r="G192">
        <v>14.44</v>
      </c>
      <c r="H192">
        <v>0.03</v>
      </c>
      <c r="I192">
        <v>2.25</v>
      </c>
      <c r="J192">
        <v>24.95</v>
      </c>
      <c r="K192">
        <v>4.13</v>
      </c>
      <c r="M192">
        <v>0.06</v>
      </c>
      <c r="P192">
        <v>98.87</v>
      </c>
      <c r="Q192" s="1" t="s">
        <v>970</v>
      </c>
      <c r="R192" t="s">
        <v>454</v>
      </c>
      <c r="S192" t="s">
        <v>1386</v>
      </c>
    </row>
    <row r="193" spans="1:19" x14ac:dyDescent="0.3">
      <c r="A193" t="s">
        <v>1387</v>
      </c>
      <c r="B193">
        <v>49.51</v>
      </c>
      <c r="C193">
        <v>0.24</v>
      </c>
      <c r="D193">
        <v>2.14</v>
      </c>
      <c r="E193">
        <v>0</v>
      </c>
      <c r="F193">
        <v>0.06</v>
      </c>
      <c r="G193">
        <v>1.1000000000000001</v>
      </c>
      <c r="H193">
        <v>-0.03</v>
      </c>
      <c r="I193">
        <v>4.01</v>
      </c>
      <c r="J193">
        <v>29.01</v>
      </c>
      <c r="K193">
        <v>6.9</v>
      </c>
      <c r="M193">
        <v>0.2</v>
      </c>
      <c r="P193">
        <v>93.19</v>
      </c>
      <c r="Q193" s="1" t="s">
        <v>970</v>
      </c>
      <c r="R193" t="s">
        <v>454</v>
      </c>
      <c r="S193" t="s">
        <v>1388</v>
      </c>
    </row>
    <row r="194" spans="1:19" x14ac:dyDescent="0.3">
      <c r="A194" t="s">
        <v>1389</v>
      </c>
      <c r="B194">
        <v>49.41</v>
      </c>
      <c r="C194">
        <v>0.23</v>
      </c>
      <c r="D194">
        <v>1.3</v>
      </c>
      <c r="E194">
        <v>0</v>
      </c>
      <c r="F194">
        <v>7.0000000000000007E-2</v>
      </c>
      <c r="G194">
        <v>0.83</v>
      </c>
      <c r="H194">
        <v>0</v>
      </c>
      <c r="I194">
        <v>3.86</v>
      </c>
      <c r="J194">
        <v>30.79</v>
      </c>
      <c r="K194">
        <v>7.43</v>
      </c>
      <c r="M194">
        <v>0.18</v>
      </c>
      <c r="P194">
        <v>94.11</v>
      </c>
      <c r="Q194" s="1" t="s">
        <v>968</v>
      </c>
      <c r="R194" t="s">
        <v>454</v>
      </c>
      <c r="S194" t="s">
        <v>1390</v>
      </c>
    </row>
    <row r="195" spans="1:19" x14ac:dyDescent="0.3">
      <c r="A195" t="s">
        <v>1391</v>
      </c>
      <c r="B195">
        <v>51.11</v>
      </c>
      <c r="C195">
        <v>0.25</v>
      </c>
      <c r="D195">
        <v>3.97</v>
      </c>
      <c r="E195">
        <v>0</v>
      </c>
      <c r="F195">
        <v>0.05</v>
      </c>
      <c r="G195">
        <v>0.45</v>
      </c>
      <c r="H195">
        <v>-0.01</v>
      </c>
      <c r="I195">
        <v>2.79</v>
      </c>
      <c r="J195">
        <v>26.43</v>
      </c>
      <c r="K195">
        <v>6.18</v>
      </c>
      <c r="M195">
        <v>0.23</v>
      </c>
      <c r="P195">
        <v>91.47</v>
      </c>
      <c r="Q195" s="1" t="s">
        <v>968</v>
      </c>
      <c r="R195" t="s">
        <v>454</v>
      </c>
      <c r="S195" t="s">
        <v>1392</v>
      </c>
    </row>
    <row r="196" spans="1:19" x14ac:dyDescent="0.3">
      <c r="A196" t="s">
        <v>1393</v>
      </c>
      <c r="B196">
        <v>50.28</v>
      </c>
      <c r="C196">
        <v>0.28000000000000003</v>
      </c>
      <c r="D196">
        <v>1.8</v>
      </c>
      <c r="E196">
        <v>0</v>
      </c>
      <c r="F196">
        <v>0.14000000000000001</v>
      </c>
      <c r="G196">
        <v>9.3699999999999992</v>
      </c>
      <c r="H196">
        <v>0.02</v>
      </c>
      <c r="I196">
        <v>1.48</v>
      </c>
      <c r="J196">
        <v>26.09</v>
      </c>
      <c r="K196">
        <v>7.92</v>
      </c>
      <c r="M196">
        <v>0.06</v>
      </c>
      <c r="P196">
        <v>97.43</v>
      </c>
      <c r="Q196" s="1" t="s">
        <v>970</v>
      </c>
      <c r="R196" t="s">
        <v>454</v>
      </c>
      <c r="S196" t="s">
        <v>1394</v>
      </c>
    </row>
    <row r="197" spans="1:19" x14ac:dyDescent="0.3">
      <c r="A197" t="s">
        <v>1395</v>
      </c>
      <c r="B197">
        <v>52.39</v>
      </c>
      <c r="C197">
        <v>0.61</v>
      </c>
      <c r="D197">
        <v>1.89</v>
      </c>
      <c r="E197">
        <v>0</v>
      </c>
      <c r="F197">
        <v>0.01</v>
      </c>
      <c r="G197">
        <v>2.17</v>
      </c>
      <c r="H197">
        <v>0.04</v>
      </c>
      <c r="I197">
        <v>0.61</v>
      </c>
      <c r="J197">
        <v>27.85</v>
      </c>
      <c r="K197">
        <v>12.34</v>
      </c>
      <c r="M197">
        <v>0.12</v>
      </c>
      <c r="P197">
        <v>98.05</v>
      </c>
      <c r="Q197" s="1" t="s">
        <v>970</v>
      </c>
      <c r="R197" t="s">
        <v>454</v>
      </c>
      <c r="S197" t="s">
        <v>1396</v>
      </c>
    </row>
    <row r="198" spans="1:19" x14ac:dyDescent="0.3">
      <c r="A198" t="s">
        <v>1397</v>
      </c>
      <c r="B198">
        <v>53.81</v>
      </c>
      <c r="C198">
        <v>0.36</v>
      </c>
      <c r="D198">
        <v>2.7</v>
      </c>
      <c r="E198">
        <v>-0.01</v>
      </c>
      <c r="F198">
        <v>0.02</v>
      </c>
      <c r="G198">
        <v>1.71</v>
      </c>
      <c r="H198">
        <v>0.02</v>
      </c>
      <c r="I198">
        <v>0.92</v>
      </c>
      <c r="J198">
        <v>24.76</v>
      </c>
      <c r="K198">
        <v>11.63</v>
      </c>
      <c r="M198">
        <v>0.08</v>
      </c>
      <c r="P198">
        <v>96.01</v>
      </c>
      <c r="Q198" s="1" t="s">
        <v>970</v>
      </c>
      <c r="R198" t="s">
        <v>454</v>
      </c>
      <c r="S198" t="s">
        <v>1398</v>
      </c>
    </row>
    <row r="199" spans="1:19" x14ac:dyDescent="0.3">
      <c r="A199" t="s">
        <v>1399</v>
      </c>
      <c r="B199">
        <v>51.35</v>
      </c>
      <c r="C199">
        <v>0.5</v>
      </c>
      <c r="D199">
        <v>1.52</v>
      </c>
      <c r="E199">
        <v>0</v>
      </c>
      <c r="F199">
        <v>0.02</v>
      </c>
      <c r="G199">
        <v>3.85</v>
      </c>
      <c r="H199">
        <v>0.05</v>
      </c>
      <c r="I199">
        <v>1.1200000000000001</v>
      </c>
      <c r="J199">
        <v>26.56</v>
      </c>
      <c r="K199">
        <v>11.04</v>
      </c>
      <c r="M199">
        <v>0.13</v>
      </c>
      <c r="P199">
        <v>96.15</v>
      </c>
      <c r="Q199" s="1" t="s">
        <v>970</v>
      </c>
      <c r="R199" t="s">
        <v>454</v>
      </c>
      <c r="S199" t="s">
        <v>1400</v>
      </c>
    </row>
    <row r="200" spans="1:19" x14ac:dyDescent="0.3">
      <c r="A200" t="s">
        <v>1401</v>
      </c>
      <c r="B200">
        <v>51.89</v>
      </c>
      <c r="C200">
        <v>0.52</v>
      </c>
      <c r="D200">
        <v>1.1200000000000001</v>
      </c>
      <c r="E200">
        <v>0</v>
      </c>
      <c r="F200">
        <v>0.01</v>
      </c>
      <c r="G200">
        <v>3.16</v>
      </c>
      <c r="H200">
        <v>0.02</v>
      </c>
      <c r="I200">
        <v>1.36</v>
      </c>
      <c r="J200">
        <v>26.25</v>
      </c>
      <c r="K200">
        <v>11.47</v>
      </c>
      <c r="M200">
        <v>7.0000000000000007E-2</v>
      </c>
      <c r="P200">
        <v>95.87</v>
      </c>
      <c r="Q200" s="1" t="s">
        <v>970</v>
      </c>
      <c r="R200" t="s">
        <v>454</v>
      </c>
      <c r="S200" t="s">
        <v>1402</v>
      </c>
    </row>
    <row r="201" spans="1:19" x14ac:dyDescent="0.3">
      <c r="A201" t="s">
        <v>1403</v>
      </c>
      <c r="B201">
        <v>50.4</v>
      </c>
      <c r="C201">
        <v>0.19</v>
      </c>
      <c r="D201">
        <v>0.76</v>
      </c>
      <c r="E201">
        <v>0</v>
      </c>
      <c r="F201">
        <v>7.0000000000000007E-2</v>
      </c>
      <c r="G201">
        <v>0.38</v>
      </c>
      <c r="H201">
        <v>0.04</v>
      </c>
      <c r="I201">
        <v>2.4500000000000002</v>
      </c>
      <c r="J201">
        <v>32.11</v>
      </c>
      <c r="K201">
        <v>6.69</v>
      </c>
      <c r="M201">
        <v>0.13</v>
      </c>
      <c r="P201">
        <v>93.21</v>
      </c>
      <c r="Q201" s="1" t="s">
        <v>968</v>
      </c>
      <c r="R201" t="s">
        <v>454</v>
      </c>
      <c r="S201" t="s">
        <v>1404</v>
      </c>
    </row>
    <row r="202" spans="1:19" x14ac:dyDescent="0.3">
      <c r="A202" t="s">
        <v>1405</v>
      </c>
      <c r="B202">
        <v>52.05</v>
      </c>
      <c r="C202">
        <v>0.36</v>
      </c>
      <c r="D202">
        <v>1.2</v>
      </c>
      <c r="E202">
        <v>-0.01</v>
      </c>
      <c r="F202">
        <v>0.01</v>
      </c>
      <c r="G202">
        <v>3.53</v>
      </c>
      <c r="H202">
        <v>-0.02</v>
      </c>
      <c r="I202">
        <v>1.02</v>
      </c>
      <c r="J202">
        <v>25.77</v>
      </c>
      <c r="K202">
        <v>11.87</v>
      </c>
      <c r="M202">
        <v>0.13</v>
      </c>
      <c r="P202">
        <v>95.94</v>
      </c>
      <c r="Q202" s="1" t="s">
        <v>970</v>
      </c>
      <c r="R202" t="s">
        <v>454</v>
      </c>
      <c r="S202" t="s">
        <v>1406</v>
      </c>
    </row>
    <row r="203" spans="1:19" x14ac:dyDescent="0.3">
      <c r="A203" t="s">
        <v>1407</v>
      </c>
      <c r="B203">
        <v>51.98</v>
      </c>
      <c r="C203">
        <v>0.18</v>
      </c>
      <c r="D203">
        <v>1.21</v>
      </c>
      <c r="E203">
        <v>0.01</v>
      </c>
      <c r="F203">
        <v>0.01</v>
      </c>
      <c r="G203">
        <v>4.6500000000000004</v>
      </c>
      <c r="H203">
        <v>0</v>
      </c>
      <c r="I203">
        <v>1.2</v>
      </c>
      <c r="J203">
        <v>26.12</v>
      </c>
      <c r="K203">
        <v>10.54</v>
      </c>
      <c r="M203">
        <v>0.08</v>
      </c>
      <c r="P203">
        <v>95.99</v>
      </c>
      <c r="Q203" s="1" t="s">
        <v>970</v>
      </c>
      <c r="R203" t="s">
        <v>454</v>
      </c>
      <c r="S203" t="s">
        <v>1408</v>
      </c>
    </row>
    <row r="204" spans="1:19" s="1" customFormat="1" x14ac:dyDescent="0.3">
      <c r="A204" s="11" t="s">
        <v>178</v>
      </c>
      <c r="B204" s="7">
        <f>AVERAGE(B189:B203)</f>
        <v>51.039999999999992</v>
      </c>
      <c r="C204" s="7">
        <f t="shared" ref="C204:P204" si="38">AVERAGE(C189:C203)</f>
        <v>0.378</v>
      </c>
      <c r="D204" s="7">
        <f t="shared" si="38"/>
        <v>1.7740000000000002</v>
      </c>
      <c r="E204" s="7">
        <f t="shared" si="38"/>
        <v>-1.3333333333333331E-3</v>
      </c>
      <c r="F204" s="7">
        <f t="shared" si="38"/>
        <v>5.1333333333333335E-2</v>
      </c>
      <c r="G204" s="7">
        <f t="shared" si="38"/>
        <v>3.4200000000000008</v>
      </c>
      <c r="H204" s="7">
        <f t="shared" si="38"/>
        <v>0.02</v>
      </c>
      <c r="I204" s="7">
        <f t="shared" si="38"/>
        <v>1.8399999999999999</v>
      </c>
      <c r="J204" s="7">
        <f t="shared" si="38"/>
        <v>27.522666666666666</v>
      </c>
      <c r="K204" s="7">
        <f t="shared" si="38"/>
        <v>9.3733333333333331</v>
      </c>
      <c r="L204" s="7"/>
      <c r="M204" s="7">
        <f t="shared" si="38"/>
        <v>0.14466666666666667</v>
      </c>
      <c r="N204" s="7"/>
      <c r="O204" s="7"/>
      <c r="P204" s="7">
        <f t="shared" si="38"/>
        <v>95.572666666666692</v>
      </c>
    </row>
    <row r="205" spans="1:19" s="1" customFormat="1" x14ac:dyDescent="0.3">
      <c r="A205" s="14" t="s">
        <v>179</v>
      </c>
      <c r="B205" s="8">
        <f>_xlfn.STDEV.S(B189:B203)</f>
        <v>1.6648594964311993</v>
      </c>
      <c r="C205" s="8">
        <f t="shared" ref="C205:P205" si="39">_xlfn.STDEV.S(C189:C203)</f>
        <v>0.14502216579346963</v>
      </c>
      <c r="D205" s="8">
        <f t="shared" si="39"/>
        <v>0.83896875473915622</v>
      </c>
      <c r="E205" s="8">
        <f t="shared" si="39"/>
        <v>5.1639777949432225E-3</v>
      </c>
      <c r="F205" s="8">
        <f t="shared" si="39"/>
        <v>6.8333914050958705E-2</v>
      </c>
      <c r="G205" s="8">
        <f t="shared" si="39"/>
        <v>3.7922458479677399</v>
      </c>
      <c r="H205" s="8">
        <f t="shared" si="39"/>
        <v>2.7516228977511745E-2</v>
      </c>
      <c r="I205" s="8">
        <f t="shared" si="39"/>
        <v>1.0748754080623222</v>
      </c>
      <c r="J205" s="8">
        <f t="shared" si="39"/>
        <v>2.7167035346607284</v>
      </c>
      <c r="K205" s="8">
        <f t="shared" si="39"/>
        <v>2.7304517330776377</v>
      </c>
      <c r="L205" s="8"/>
      <c r="M205" s="8">
        <f t="shared" si="39"/>
        <v>0.12147114099751473</v>
      </c>
      <c r="N205" s="8"/>
      <c r="O205" s="8"/>
      <c r="P205" s="8">
        <f t="shared" si="39"/>
        <v>2.0921945643840352</v>
      </c>
    </row>
    <row r="206" spans="1:19" s="1" customFormat="1" x14ac:dyDescent="0.3">
      <c r="A206" s="14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</row>
    <row r="207" spans="1:19" s="33" customFormat="1" x14ac:dyDescent="0.3">
      <c r="A207" s="33" t="s">
        <v>413</v>
      </c>
      <c r="B207" s="33">
        <v>49.88</v>
      </c>
      <c r="C207" s="33">
        <v>0.15</v>
      </c>
      <c r="D207" s="33">
        <v>1.04</v>
      </c>
      <c r="F207" s="33">
        <v>5.5</v>
      </c>
      <c r="G207" s="33">
        <v>20.8</v>
      </c>
      <c r="I207" s="33">
        <v>1.38</v>
      </c>
      <c r="J207" s="33">
        <v>20.13</v>
      </c>
      <c r="K207" s="33">
        <v>1.08</v>
      </c>
      <c r="L207" s="33">
        <v>0</v>
      </c>
      <c r="M207" s="33">
        <v>0.05</v>
      </c>
      <c r="N207" s="33">
        <v>0.01</v>
      </c>
      <c r="O207" s="33">
        <v>1.95</v>
      </c>
      <c r="P207" s="33">
        <v>101.98</v>
      </c>
      <c r="Q207" s="33" t="s">
        <v>971</v>
      </c>
      <c r="R207" s="33" t="s">
        <v>566</v>
      </c>
      <c r="S207" s="33" t="s">
        <v>414</v>
      </c>
    </row>
    <row r="208" spans="1:19" s="33" customFormat="1" x14ac:dyDescent="0.3">
      <c r="A208" s="33" t="s">
        <v>415</v>
      </c>
      <c r="B208" s="33">
        <v>49.66</v>
      </c>
      <c r="C208" s="33">
        <v>0.19</v>
      </c>
      <c r="D208" s="33">
        <v>1.21</v>
      </c>
      <c r="F208" s="33">
        <v>5.34</v>
      </c>
      <c r="G208" s="33">
        <v>20.2</v>
      </c>
      <c r="I208" s="33">
        <v>1.3</v>
      </c>
      <c r="J208" s="33">
        <v>20.420000000000002</v>
      </c>
      <c r="K208" s="33">
        <v>1.26</v>
      </c>
      <c r="L208" s="33">
        <v>0</v>
      </c>
      <c r="M208" s="33">
        <v>0.06</v>
      </c>
      <c r="N208" s="33">
        <v>0</v>
      </c>
      <c r="O208" s="33">
        <v>1.94</v>
      </c>
      <c r="P208" s="33">
        <v>101.58</v>
      </c>
      <c r="Q208" s="33" t="s">
        <v>971</v>
      </c>
      <c r="R208" s="33" t="s">
        <v>566</v>
      </c>
      <c r="S208" s="33" t="s">
        <v>416</v>
      </c>
    </row>
    <row r="209" spans="1:19" s="33" customFormat="1" x14ac:dyDescent="0.3">
      <c r="A209" s="33" t="s">
        <v>419</v>
      </c>
      <c r="B209" s="33">
        <v>50.38</v>
      </c>
      <c r="C209" s="33">
        <v>0.13</v>
      </c>
      <c r="D209" s="33">
        <v>0.88</v>
      </c>
      <c r="F209" s="33">
        <v>5.78</v>
      </c>
      <c r="G209" s="33">
        <v>21.07</v>
      </c>
      <c r="I209" s="33">
        <v>1.38</v>
      </c>
      <c r="J209" s="33">
        <v>20.09</v>
      </c>
      <c r="K209" s="33">
        <v>0.91</v>
      </c>
      <c r="L209" s="33">
        <v>0.01</v>
      </c>
      <c r="M209" s="33">
        <v>0.04</v>
      </c>
      <c r="N209" s="33">
        <v>0.01</v>
      </c>
      <c r="O209" s="33">
        <v>1.97</v>
      </c>
      <c r="P209" s="33">
        <v>102.64</v>
      </c>
      <c r="Q209" s="33" t="s">
        <v>971</v>
      </c>
      <c r="R209" s="33" t="s">
        <v>566</v>
      </c>
      <c r="S209" s="33" t="s">
        <v>420</v>
      </c>
    </row>
    <row r="210" spans="1:19" s="33" customFormat="1" x14ac:dyDescent="0.3">
      <c r="A210" s="33" t="s">
        <v>1319</v>
      </c>
      <c r="B210" s="33">
        <v>50.5</v>
      </c>
      <c r="C210" s="33">
        <v>0.41</v>
      </c>
      <c r="D210" s="33">
        <v>0.87</v>
      </c>
      <c r="E210" s="33">
        <v>-0.01</v>
      </c>
      <c r="F210" s="33">
        <v>0.64</v>
      </c>
      <c r="G210" s="33">
        <v>5.67</v>
      </c>
      <c r="H210" s="33">
        <v>0</v>
      </c>
      <c r="I210" s="33">
        <v>0.65</v>
      </c>
      <c r="J210" s="33">
        <v>27.12</v>
      </c>
      <c r="K210" s="33">
        <v>10.27</v>
      </c>
      <c r="M210" s="33">
        <v>0.13</v>
      </c>
      <c r="P210" s="33">
        <v>96.25</v>
      </c>
      <c r="Q210" s="33" t="s">
        <v>970</v>
      </c>
      <c r="R210" s="33" t="s">
        <v>566</v>
      </c>
      <c r="S210" s="33" t="s">
        <v>1320</v>
      </c>
    </row>
    <row r="211" spans="1:19" s="33" customFormat="1" x14ac:dyDescent="0.3">
      <c r="A211" s="33" t="s">
        <v>1321</v>
      </c>
      <c r="B211" s="33">
        <v>50.48</v>
      </c>
      <c r="C211" s="33">
        <v>0.13</v>
      </c>
      <c r="D211" s="33">
        <v>0.9</v>
      </c>
      <c r="E211" s="33">
        <v>-0.01</v>
      </c>
      <c r="F211" s="33">
        <v>3.33</v>
      </c>
      <c r="G211" s="33">
        <v>16.57</v>
      </c>
      <c r="H211" s="33">
        <v>0.04</v>
      </c>
      <c r="I211" s="33">
        <v>1.57</v>
      </c>
      <c r="J211" s="33">
        <v>23.06</v>
      </c>
      <c r="K211" s="33">
        <v>3.77</v>
      </c>
      <c r="M211" s="33">
        <v>0.1</v>
      </c>
      <c r="P211" s="33">
        <v>99.95</v>
      </c>
      <c r="Q211" s="33" t="s">
        <v>970</v>
      </c>
      <c r="R211" s="33" t="s">
        <v>566</v>
      </c>
      <c r="S211" s="33" t="s">
        <v>1322</v>
      </c>
    </row>
    <row r="212" spans="1:19" s="33" customFormat="1" x14ac:dyDescent="0.3">
      <c r="A212" s="33" t="s">
        <v>1323</v>
      </c>
      <c r="B212" s="33">
        <v>49.72</v>
      </c>
      <c r="C212" s="33">
        <v>0.2</v>
      </c>
      <c r="D212" s="33">
        <v>1.07</v>
      </c>
      <c r="E212" s="33">
        <v>-0.01</v>
      </c>
      <c r="F212" s="33">
        <v>5.59</v>
      </c>
      <c r="G212" s="33">
        <v>20.65</v>
      </c>
      <c r="H212" s="33">
        <v>0.02</v>
      </c>
      <c r="I212" s="33">
        <v>1.38</v>
      </c>
      <c r="J212" s="33">
        <v>20.18</v>
      </c>
      <c r="K212" s="33">
        <v>1.1100000000000001</v>
      </c>
      <c r="M212" s="33">
        <v>0.05</v>
      </c>
      <c r="P212" s="33">
        <v>99.98</v>
      </c>
      <c r="Q212" s="33" t="s">
        <v>971</v>
      </c>
      <c r="R212" s="33" t="s">
        <v>566</v>
      </c>
      <c r="S212" s="33" t="s">
        <v>1324</v>
      </c>
    </row>
    <row r="213" spans="1:19" s="33" customFormat="1" x14ac:dyDescent="0.3">
      <c r="A213" s="33" t="s">
        <v>1325</v>
      </c>
      <c r="B213" s="33">
        <v>49.98</v>
      </c>
      <c r="C213" s="33">
        <v>0.18</v>
      </c>
      <c r="D213" s="33">
        <v>1.2</v>
      </c>
      <c r="E213" s="33">
        <v>0</v>
      </c>
      <c r="F213" s="33">
        <v>5.56</v>
      </c>
      <c r="G213" s="33">
        <v>20.29</v>
      </c>
      <c r="H213" s="33">
        <v>-0.02</v>
      </c>
      <c r="I213" s="33">
        <v>1.44</v>
      </c>
      <c r="J213" s="33">
        <v>20.62</v>
      </c>
      <c r="K213" s="33">
        <v>1.25</v>
      </c>
      <c r="M213" s="33">
        <v>0.06</v>
      </c>
      <c r="P213" s="33">
        <v>100.58</v>
      </c>
      <c r="Q213" s="33" t="s">
        <v>971</v>
      </c>
      <c r="R213" s="33" t="s">
        <v>566</v>
      </c>
      <c r="S213" s="33" t="s">
        <v>1326</v>
      </c>
    </row>
    <row r="214" spans="1:19" s="33" customFormat="1" x14ac:dyDescent="0.3">
      <c r="A214" s="33" t="s">
        <v>1327</v>
      </c>
      <c r="B214" s="33">
        <v>50</v>
      </c>
      <c r="C214" s="33">
        <v>0.17</v>
      </c>
      <c r="D214" s="33">
        <v>1.08</v>
      </c>
      <c r="E214" s="33">
        <v>0</v>
      </c>
      <c r="F214" s="33">
        <v>5.77</v>
      </c>
      <c r="G214" s="33">
        <v>20.350000000000001</v>
      </c>
      <c r="H214" s="33">
        <v>-0.03</v>
      </c>
      <c r="I214" s="33">
        <v>1.38</v>
      </c>
      <c r="J214" s="33">
        <v>20.190000000000001</v>
      </c>
      <c r="K214" s="33">
        <v>1.1499999999999999</v>
      </c>
      <c r="M214" s="33">
        <v>0.05</v>
      </c>
      <c r="P214" s="33">
        <v>100.13</v>
      </c>
      <c r="Q214" s="33" t="s">
        <v>971</v>
      </c>
      <c r="R214" s="33" t="s">
        <v>566</v>
      </c>
      <c r="S214" s="33" t="s">
        <v>1328</v>
      </c>
    </row>
    <row r="215" spans="1:19" s="33" customFormat="1" x14ac:dyDescent="0.3">
      <c r="A215" s="33" t="s">
        <v>1333</v>
      </c>
      <c r="B215" s="33">
        <v>51.33</v>
      </c>
      <c r="C215" s="33">
        <v>0.23</v>
      </c>
      <c r="D215" s="33">
        <v>0.64</v>
      </c>
      <c r="E215" s="33">
        <v>0</v>
      </c>
      <c r="F215" s="33">
        <v>0.41</v>
      </c>
      <c r="G215" s="33">
        <v>4.17</v>
      </c>
      <c r="H215" s="33">
        <v>-0.03</v>
      </c>
      <c r="I215" s="33">
        <v>0.56000000000000005</v>
      </c>
      <c r="J215" s="33">
        <v>28.13</v>
      </c>
      <c r="K215" s="33">
        <v>10.92</v>
      </c>
      <c r="M215" s="33">
        <v>0.11</v>
      </c>
      <c r="P215" s="33">
        <v>96.52</v>
      </c>
      <c r="Q215" s="33" t="s">
        <v>970</v>
      </c>
      <c r="R215" s="33" t="s">
        <v>566</v>
      </c>
      <c r="S215" s="33" t="s">
        <v>1334</v>
      </c>
    </row>
    <row r="216" spans="1:19" s="33" customFormat="1" x14ac:dyDescent="0.3">
      <c r="A216" s="33" t="s">
        <v>1337</v>
      </c>
      <c r="B216" s="33">
        <v>49.24</v>
      </c>
      <c r="C216" s="33">
        <v>0.19</v>
      </c>
      <c r="D216" s="33">
        <v>1.08</v>
      </c>
      <c r="E216" s="33">
        <v>0</v>
      </c>
      <c r="F216" s="33">
        <v>3.65</v>
      </c>
      <c r="G216" s="33">
        <v>18.329999999999998</v>
      </c>
      <c r="H216" s="33">
        <v>0.03</v>
      </c>
      <c r="I216" s="33">
        <v>1.69</v>
      </c>
      <c r="J216" s="33">
        <v>22.23</v>
      </c>
      <c r="K216" s="33">
        <v>2.41</v>
      </c>
      <c r="M216" s="33">
        <v>7.0000000000000007E-2</v>
      </c>
      <c r="P216" s="33">
        <v>98.94</v>
      </c>
      <c r="Q216" s="33" t="s">
        <v>970</v>
      </c>
      <c r="R216" s="33" t="s">
        <v>566</v>
      </c>
      <c r="S216" s="33" t="s">
        <v>1338</v>
      </c>
    </row>
    <row r="217" spans="1:19" s="33" customFormat="1" x14ac:dyDescent="0.3">
      <c r="A217" s="33" t="s">
        <v>1339</v>
      </c>
      <c r="B217" s="33">
        <v>52.3</v>
      </c>
      <c r="C217" s="33">
        <v>0.49</v>
      </c>
      <c r="D217" s="33">
        <v>0.82</v>
      </c>
      <c r="E217" s="33">
        <v>-0.01</v>
      </c>
      <c r="F217" s="33">
        <v>0.09</v>
      </c>
      <c r="G217" s="33">
        <v>2.2000000000000002</v>
      </c>
      <c r="H217" s="33">
        <v>-0.02</v>
      </c>
      <c r="I217" s="33">
        <v>0.47</v>
      </c>
      <c r="J217" s="33">
        <v>27.89</v>
      </c>
      <c r="K217" s="33">
        <v>12.32</v>
      </c>
      <c r="M217" s="33">
        <v>0.1</v>
      </c>
      <c r="P217" s="33">
        <v>96.67</v>
      </c>
      <c r="Q217" s="33" t="s">
        <v>970</v>
      </c>
      <c r="R217" s="33" t="s">
        <v>566</v>
      </c>
      <c r="S217" s="33" t="s">
        <v>1340</v>
      </c>
    </row>
    <row r="218" spans="1:19" s="33" customFormat="1" x14ac:dyDescent="0.3">
      <c r="A218" s="33" t="s">
        <v>1341</v>
      </c>
      <c r="B218" s="33">
        <v>50.64</v>
      </c>
      <c r="C218" s="33">
        <v>0.1</v>
      </c>
      <c r="D218" s="33">
        <v>0.66</v>
      </c>
      <c r="E218" s="33">
        <v>0</v>
      </c>
      <c r="F218" s="33">
        <v>4.54</v>
      </c>
      <c r="G218" s="33">
        <v>18.68</v>
      </c>
      <c r="H218" s="33">
        <v>0.01</v>
      </c>
      <c r="I218" s="33">
        <v>1.57</v>
      </c>
      <c r="J218" s="33">
        <v>20.94</v>
      </c>
      <c r="K218" s="33">
        <v>2.71</v>
      </c>
      <c r="M218" s="33">
        <v>0.11</v>
      </c>
      <c r="P218" s="33">
        <v>99.97</v>
      </c>
      <c r="Q218" s="33" t="s">
        <v>970</v>
      </c>
      <c r="R218" s="33" t="s">
        <v>566</v>
      </c>
      <c r="S218" s="33" t="s">
        <v>1342</v>
      </c>
    </row>
    <row r="219" spans="1:19" s="33" customFormat="1" x14ac:dyDescent="0.3">
      <c r="A219" s="33" t="s">
        <v>1343</v>
      </c>
      <c r="B219" s="33">
        <v>49.87</v>
      </c>
      <c r="C219" s="33">
        <v>0.13</v>
      </c>
      <c r="D219" s="33">
        <v>0.54</v>
      </c>
      <c r="E219" s="33">
        <v>-0.01</v>
      </c>
      <c r="F219" s="33">
        <v>2.81</v>
      </c>
      <c r="G219" s="33">
        <v>17.100000000000001</v>
      </c>
      <c r="H219" s="33">
        <v>-0.04</v>
      </c>
      <c r="I219" s="33">
        <v>1.66</v>
      </c>
      <c r="J219" s="33">
        <v>23.75</v>
      </c>
      <c r="K219" s="33">
        <v>3.15</v>
      </c>
      <c r="M219" s="33">
        <v>7.0000000000000007E-2</v>
      </c>
      <c r="P219" s="33">
        <v>99.08</v>
      </c>
      <c r="Q219" s="33" t="s">
        <v>970</v>
      </c>
      <c r="R219" s="33" t="s">
        <v>566</v>
      </c>
      <c r="S219" s="33" t="s">
        <v>1344</v>
      </c>
    </row>
    <row r="220" spans="1:19" s="33" customFormat="1" x14ac:dyDescent="0.3">
      <c r="A220" s="33" t="s">
        <v>1345</v>
      </c>
      <c r="B220" s="33">
        <v>49.75</v>
      </c>
      <c r="C220" s="33">
        <v>0.15</v>
      </c>
      <c r="D220" s="33">
        <v>0.98</v>
      </c>
      <c r="E220" s="33">
        <v>-0.01</v>
      </c>
      <c r="F220" s="33">
        <v>4.74</v>
      </c>
      <c r="G220" s="33">
        <v>19.510000000000002</v>
      </c>
      <c r="H220" s="33">
        <v>0.02</v>
      </c>
      <c r="I220" s="33">
        <v>1.64</v>
      </c>
      <c r="J220" s="33">
        <v>20.92</v>
      </c>
      <c r="K220" s="33">
        <v>1.81</v>
      </c>
      <c r="M220" s="33">
        <v>7.0000000000000007E-2</v>
      </c>
      <c r="P220" s="33">
        <v>99.6</v>
      </c>
      <c r="Q220" s="33" t="s">
        <v>971</v>
      </c>
      <c r="R220" s="33" t="s">
        <v>566</v>
      </c>
      <c r="S220" s="33" t="s">
        <v>1346</v>
      </c>
    </row>
    <row r="221" spans="1:19" s="33" customFormat="1" x14ac:dyDescent="0.3">
      <c r="A221" s="33" t="s">
        <v>1347</v>
      </c>
      <c r="B221" s="33">
        <v>49.93</v>
      </c>
      <c r="C221" s="33">
        <v>0.16</v>
      </c>
      <c r="D221" s="33">
        <v>0.71</v>
      </c>
      <c r="E221" s="33">
        <v>-0.03</v>
      </c>
      <c r="F221" s="33">
        <v>2.39</v>
      </c>
      <c r="G221" s="33">
        <v>15.5</v>
      </c>
      <c r="H221" s="33">
        <v>-0.02</v>
      </c>
      <c r="I221" s="33">
        <v>1.57</v>
      </c>
      <c r="J221" s="33">
        <v>24.43</v>
      </c>
      <c r="K221" s="33">
        <v>4.0599999999999996</v>
      </c>
      <c r="M221" s="33">
        <v>0.08</v>
      </c>
      <c r="P221" s="33">
        <v>98.83</v>
      </c>
      <c r="Q221" s="33" t="s">
        <v>970</v>
      </c>
      <c r="R221" s="33" t="s">
        <v>566</v>
      </c>
      <c r="S221" s="33" t="s">
        <v>1348</v>
      </c>
    </row>
    <row r="222" spans="1:19" s="21" customFormat="1" x14ac:dyDescent="0.3">
      <c r="A222" s="21" t="s">
        <v>1329</v>
      </c>
      <c r="B222" s="21">
        <v>56.84</v>
      </c>
      <c r="C222" s="21">
        <v>0.04</v>
      </c>
      <c r="D222" s="21">
        <v>0.14000000000000001</v>
      </c>
      <c r="E222" s="21">
        <v>-0.17</v>
      </c>
      <c r="F222" s="21">
        <v>-0.02</v>
      </c>
      <c r="G222" s="21">
        <v>7.49</v>
      </c>
      <c r="H222" s="21">
        <v>0.04</v>
      </c>
      <c r="I222" s="21">
        <v>3.12</v>
      </c>
      <c r="J222" s="21">
        <v>5.82</v>
      </c>
      <c r="K222" s="21">
        <v>5.46</v>
      </c>
      <c r="M222" s="21">
        <v>0.06</v>
      </c>
      <c r="P222" s="21">
        <v>79.010000000000005</v>
      </c>
      <c r="S222" s="21" t="s">
        <v>1330</v>
      </c>
    </row>
    <row r="223" spans="1:19" s="21" customFormat="1" x14ac:dyDescent="0.3">
      <c r="A223" s="21" t="s">
        <v>1331</v>
      </c>
      <c r="B223" s="21">
        <v>58.53</v>
      </c>
      <c r="C223" s="21">
        <v>0.09</v>
      </c>
      <c r="D223" s="21">
        <v>0.6</v>
      </c>
      <c r="E223" s="21">
        <v>-0.01</v>
      </c>
      <c r="F223" s="21">
        <v>0.34</v>
      </c>
      <c r="G223" s="21">
        <v>4.55</v>
      </c>
      <c r="H223" s="21">
        <v>0.04</v>
      </c>
      <c r="I223" s="21">
        <v>0.67</v>
      </c>
      <c r="J223" s="21">
        <v>30.87</v>
      </c>
      <c r="K223" s="21">
        <v>12.32</v>
      </c>
      <c r="M223" s="21">
        <v>0.12</v>
      </c>
      <c r="P223" s="21">
        <v>108.14</v>
      </c>
      <c r="S223" s="21" t="s">
        <v>1332</v>
      </c>
    </row>
    <row r="224" spans="1:19" s="21" customFormat="1" x14ac:dyDescent="0.3">
      <c r="A224" s="21" t="s">
        <v>1335</v>
      </c>
      <c r="B224" s="21">
        <v>63.91</v>
      </c>
      <c r="C224" s="21">
        <v>0.13</v>
      </c>
      <c r="D224" s="21">
        <v>0.75</v>
      </c>
      <c r="E224" s="21">
        <v>0</v>
      </c>
      <c r="F224" s="21">
        <v>4.6900000000000004</v>
      </c>
      <c r="G224" s="21">
        <v>25.11</v>
      </c>
      <c r="H224" s="21">
        <v>0.1</v>
      </c>
      <c r="I224" s="21">
        <v>2.31</v>
      </c>
      <c r="J224" s="21">
        <v>28.81</v>
      </c>
      <c r="K224" s="21">
        <v>2.48</v>
      </c>
      <c r="M224" s="21">
        <v>0.08</v>
      </c>
      <c r="P224" s="21">
        <v>128.36000000000001</v>
      </c>
      <c r="S224" s="21" t="s">
        <v>1336</v>
      </c>
    </row>
    <row r="225" spans="1:19" s="33" customFormat="1" x14ac:dyDescent="0.3">
      <c r="A225" s="34" t="s">
        <v>178</v>
      </c>
      <c r="B225" s="35">
        <f>AVERAGE(B207:B221)</f>
        <v>50.244</v>
      </c>
      <c r="C225" s="35">
        <f t="shared" ref="C225:P225" si="40">AVERAGE(C207:C221)</f>
        <v>0.20066666666666666</v>
      </c>
      <c r="D225" s="35">
        <f t="shared" si="40"/>
        <v>0.91200000000000025</v>
      </c>
      <c r="E225" s="35">
        <f t="shared" si="40"/>
        <v>-7.4999999999999997E-3</v>
      </c>
      <c r="F225" s="35">
        <f t="shared" si="40"/>
        <v>3.742666666666667</v>
      </c>
      <c r="G225" s="35">
        <f t="shared" si="40"/>
        <v>16.072666666666663</v>
      </c>
      <c r="H225" s="35">
        <f t="shared" si="40"/>
        <v>-3.333333333333334E-3</v>
      </c>
      <c r="I225" s="35">
        <f t="shared" si="40"/>
        <v>1.3093333333333335</v>
      </c>
      <c r="J225" s="35">
        <f t="shared" si="40"/>
        <v>22.673333333333336</v>
      </c>
      <c r="K225" s="35">
        <f t="shared" si="40"/>
        <v>3.8786666666666667</v>
      </c>
      <c r="L225" s="35">
        <f t="shared" si="40"/>
        <v>3.3333333333333335E-3</v>
      </c>
      <c r="M225" s="35">
        <f t="shared" si="40"/>
        <v>7.6666666666666675E-2</v>
      </c>
      <c r="N225" s="35">
        <f t="shared" si="40"/>
        <v>6.6666666666666671E-3</v>
      </c>
      <c r="O225" s="35">
        <f t="shared" si="40"/>
        <v>1.9533333333333331</v>
      </c>
      <c r="P225" s="35">
        <f t="shared" si="40"/>
        <v>99.513333333333321</v>
      </c>
    </row>
    <row r="226" spans="1:19" s="33" customFormat="1" x14ac:dyDescent="0.3">
      <c r="A226" s="36" t="s">
        <v>179</v>
      </c>
      <c r="B226" s="37">
        <f>_xlfn.STDEV.S(B207:B221)</f>
        <v>0.75927408941510832</v>
      </c>
      <c r="C226" s="37">
        <f t="shared" ref="C226:P226" si="41">_xlfn.STDEV.S(C207:C221)</f>
        <v>0.10753515482766332</v>
      </c>
      <c r="D226" s="37">
        <f t="shared" si="41"/>
        <v>0.20740574451336288</v>
      </c>
      <c r="E226" s="37">
        <f t="shared" si="41"/>
        <v>8.6602540378443865E-3</v>
      </c>
      <c r="F226" s="37">
        <f t="shared" si="41"/>
        <v>2.0563472006263459</v>
      </c>
      <c r="G226" s="37">
        <f t="shared" si="41"/>
        <v>6.4866285174819129</v>
      </c>
      <c r="H226" s="37">
        <f t="shared" si="41"/>
        <v>2.6742316936860862E-2</v>
      </c>
      <c r="I226" s="37">
        <f t="shared" si="41"/>
        <v>0.40698309313193554</v>
      </c>
      <c r="J226" s="37">
        <f t="shared" si="41"/>
        <v>2.955031222137845</v>
      </c>
      <c r="K226" s="37">
        <f t="shared" si="41"/>
        <v>3.9241684590799735</v>
      </c>
      <c r="L226" s="37">
        <f t="shared" si="41"/>
        <v>5.773502691896258E-3</v>
      </c>
      <c r="M226" s="37">
        <f t="shared" si="41"/>
        <v>2.716790823923031E-2</v>
      </c>
      <c r="N226" s="37">
        <f t="shared" si="41"/>
        <v>5.773502691896258E-3</v>
      </c>
      <c r="O226" s="37">
        <f t="shared" si="41"/>
        <v>1.527525231651948E-2</v>
      </c>
      <c r="P226" s="37">
        <f t="shared" si="41"/>
        <v>1.9077199055666532</v>
      </c>
    </row>
    <row r="227" spans="1:19" s="1" customFormat="1" x14ac:dyDescent="0.3"/>
    <row r="228" spans="1:19" s="21" customFormat="1" x14ac:dyDescent="0.3">
      <c r="A228" s="21" t="s">
        <v>1259</v>
      </c>
      <c r="B228" s="21">
        <v>50.73</v>
      </c>
      <c r="C228" s="21">
        <v>0.16</v>
      </c>
      <c r="D228" s="21">
        <v>0.75</v>
      </c>
      <c r="E228" s="21">
        <v>-0.01</v>
      </c>
      <c r="F228" s="21">
        <v>1.71</v>
      </c>
      <c r="G228" s="21">
        <v>18.18</v>
      </c>
      <c r="H228" s="21">
        <v>0.01</v>
      </c>
      <c r="I228" s="21">
        <v>1.53</v>
      </c>
      <c r="J228" s="21">
        <v>27.46</v>
      </c>
      <c r="K228" s="21">
        <v>3.01</v>
      </c>
      <c r="M228" s="21">
        <v>0.09</v>
      </c>
      <c r="P228" s="21">
        <v>103.63</v>
      </c>
      <c r="S228" s="21" t="s">
        <v>1260</v>
      </c>
    </row>
    <row r="229" spans="1:19" s="21" customFormat="1" x14ac:dyDescent="0.3">
      <c r="A229" s="21" t="s">
        <v>1275</v>
      </c>
      <c r="B229" s="21">
        <v>39.43</v>
      </c>
      <c r="C229" s="21">
        <v>3.09</v>
      </c>
      <c r="D229" s="21">
        <v>1.56</v>
      </c>
      <c r="E229" s="21">
        <v>0.01</v>
      </c>
      <c r="F229" s="21">
        <v>0.13</v>
      </c>
      <c r="G229" s="21">
        <v>0.39</v>
      </c>
      <c r="H229" s="21">
        <v>0</v>
      </c>
      <c r="I229" s="21">
        <v>1.82</v>
      </c>
      <c r="J229" s="21">
        <v>46.03</v>
      </c>
      <c r="K229" s="21">
        <v>7.22</v>
      </c>
      <c r="M229" s="21">
        <v>0.22</v>
      </c>
      <c r="P229" s="21">
        <v>99.89</v>
      </c>
      <c r="S229" s="21" t="s">
        <v>1276</v>
      </c>
    </row>
    <row r="230" spans="1:19" s="21" customFormat="1" x14ac:dyDescent="0.3">
      <c r="A230" s="21" t="s">
        <v>1277</v>
      </c>
      <c r="B230" s="21">
        <v>39.729999999999997</v>
      </c>
      <c r="C230" s="21">
        <v>3.28</v>
      </c>
      <c r="D230" s="21">
        <v>1.05</v>
      </c>
      <c r="E230" s="21">
        <v>-0.01</v>
      </c>
      <c r="F230" s="21">
        <v>0.14000000000000001</v>
      </c>
      <c r="G230" s="21">
        <v>0.32</v>
      </c>
      <c r="H230" s="21">
        <v>-0.01</v>
      </c>
      <c r="I230" s="21">
        <v>1.87</v>
      </c>
      <c r="J230" s="21">
        <v>45.59</v>
      </c>
      <c r="K230" s="21">
        <v>7.19</v>
      </c>
      <c r="M230" s="21">
        <v>0.2</v>
      </c>
      <c r="P230" s="21">
        <v>99.37</v>
      </c>
      <c r="S230" s="21" t="s">
        <v>1278</v>
      </c>
    </row>
    <row r="231" spans="1:19" s="1" customFormat="1" x14ac:dyDescent="0.3">
      <c r="A231" s="1" t="s">
        <v>506</v>
      </c>
      <c r="B231" s="1">
        <v>49.67</v>
      </c>
      <c r="C231" s="1">
        <v>0.16</v>
      </c>
      <c r="D231" s="1">
        <v>1.33</v>
      </c>
      <c r="E231" s="1">
        <v>0</v>
      </c>
      <c r="F231" s="1">
        <v>2.27</v>
      </c>
      <c r="G231" s="1">
        <v>18.100000000000001</v>
      </c>
      <c r="H231" s="1">
        <v>-0.01</v>
      </c>
      <c r="I231" s="1">
        <v>1.4</v>
      </c>
      <c r="J231" s="1">
        <v>24.71</v>
      </c>
      <c r="K231" s="1">
        <v>2</v>
      </c>
      <c r="M231" s="1">
        <v>0.09</v>
      </c>
      <c r="P231" s="1">
        <v>99.73</v>
      </c>
      <c r="Q231" s="1" t="s">
        <v>971</v>
      </c>
      <c r="R231" s="1" t="s">
        <v>1002</v>
      </c>
      <c r="S231" s="1" t="s">
        <v>507</v>
      </c>
    </row>
    <row r="232" spans="1:19" s="1" customFormat="1" x14ac:dyDescent="0.3">
      <c r="A232" s="1" t="s">
        <v>508</v>
      </c>
      <c r="B232" s="1">
        <v>52.12</v>
      </c>
      <c r="C232" s="1">
        <v>0.38</v>
      </c>
      <c r="D232" s="1">
        <v>1</v>
      </c>
      <c r="E232" s="1">
        <v>0.01</v>
      </c>
      <c r="F232" s="1">
        <v>0.43</v>
      </c>
      <c r="G232" s="1">
        <v>5.88</v>
      </c>
      <c r="H232" s="1">
        <v>0.01</v>
      </c>
      <c r="I232" s="1">
        <v>0.56999999999999995</v>
      </c>
      <c r="J232" s="1">
        <v>28.07</v>
      </c>
      <c r="K232" s="1">
        <v>9.85</v>
      </c>
      <c r="M232" s="1">
        <v>0.13</v>
      </c>
      <c r="P232" s="1">
        <v>98.45</v>
      </c>
      <c r="Q232" s="1" t="s">
        <v>970</v>
      </c>
      <c r="R232" s="1" t="s">
        <v>1002</v>
      </c>
      <c r="S232" s="1" t="s">
        <v>509</v>
      </c>
    </row>
    <row r="233" spans="1:19" s="1" customFormat="1" x14ac:dyDescent="0.3">
      <c r="A233" s="1" t="s">
        <v>510</v>
      </c>
      <c r="B233" s="1">
        <v>53.22</v>
      </c>
      <c r="C233" s="1">
        <v>0.22</v>
      </c>
      <c r="D233" s="1">
        <v>0.88</v>
      </c>
      <c r="E233" s="1">
        <v>-0.01</v>
      </c>
      <c r="F233" s="1">
        <v>0.16</v>
      </c>
      <c r="G233" s="1">
        <v>2.74</v>
      </c>
      <c r="H233" s="1">
        <v>0.01</v>
      </c>
      <c r="I233" s="1">
        <v>0.71</v>
      </c>
      <c r="J233" s="1">
        <v>27.37</v>
      </c>
      <c r="K233" s="1">
        <v>11.8</v>
      </c>
      <c r="M233" s="1">
        <v>0.11</v>
      </c>
      <c r="P233" s="1">
        <v>97.23</v>
      </c>
      <c r="Q233" s="1" t="s">
        <v>970</v>
      </c>
      <c r="R233" s="1" t="s">
        <v>1002</v>
      </c>
      <c r="S233" s="1" t="s">
        <v>511</v>
      </c>
    </row>
    <row r="234" spans="1:19" s="1" customFormat="1" x14ac:dyDescent="0.3">
      <c r="A234" s="1" t="s">
        <v>514</v>
      </c>
      <c r="B234" s="6">
        <v>52.05</v>
      </c>
      <c r="C234" s="6">
        <v>0.18</v>
      </c>
      <c r="D234" s="6">
        <v>0.51</v>
      </c>
      <c r="E234" s="6">
        <v>0</v>
      </c>
      <c r="F234" s="6">
        <v>0.3</v>
      </c>
      <c r="G234" s="6">
        <v>4.4000000000000004</v>
      </c>
      <c r="H234" s="6">
        <v>0</v>
      </c>
      <c r="I234" s="6">
        <v>0.8</v>
      </c>
      <c r="J234" s="6">
        <v>26.64</v>
      </c>
      <c r="K234" s="6">
        <v>10.71</v>
      </c>
      <c r="L234" s="6"/>
      <c r="M234" s="6">
        <v>0.09</v>
      </c>
      <c r="N234" s="6"/>
      <c r="O234" s="6"/>
      <c r="P234" s="1">
        <v>95.68</v>
      </c>
      <c r="Q234" s="1" t="s">
        <v>970</v>
      </c>
      <c r="R234" s="1" t="s">
        <v>1002</v>
      </c>
      <c r="S234" s="1" t="s">
        <v>515</v>
      </c>
    </row>
    <row r="235" spans="1:19" s="1" customFormat="1" x14ac:dyDescent="0.3">
      <c r="A235" s="1" t="s">
        <v>518</v>
      </c>
      <c r="B235" s="1">
        <v>50.55</v>
      </c>
      <c r="C235" s="1">
        <v>0.2</v>
      </c>
      <c r="D235" s="1">
        <v>0.69</v>
      </c>
      <c r="E235" s="1">
        <v>0</v>
      </c>
      <c r="F235" s="1">
        <v>1.1000000000000001</v>
      </c>
      <c r="G235" s="1">
        <v>13.81</v>
      </c>
      <c r="H235" s="1">
        <v>0.01</v>
      </c>
      <c r="I235" s="1">
        <v>1.21</v>
      </c>
      <c r="J235" s="1">
        <v>26.37</v>
      </c>
      <c r="K235" s="1">
        <v>4.8</v>
      </c>
      <c r="M235" s="1">
        <v>0.09</v>
      </c>
      <c r="P235" s="1">
        <v>98.81</v>
      </c>
      <c r="Q235" s="1" t="s">
        <v>970</v>
      </c>
      <c r="R235" s="1" t="s">
        <v>1002</v>
      </c>
      <c r="S235" s="1" t="s">
        <v>519</v>
      </c>
    </row>
    <row r="236" spans="1:19" x14ac:dyDescent="0.3">
      <c r="A236" t="s">
        <v>1261</v>
      </c>
      <c r="B236">
        <v>49.8</v>
      </c>
      <c r="C236">
        <v>0.13</v>
      </c>
      <c r="D236">
        <v>0.66</v>
      </c>
      <c r="E236">
        <v>-0.01</v>
      </c>
      <c r="F236">
        <v>1.3</v>
      </c>
      <c r="G236">
        <v>16.09</v>
      </c>
      <c r="H236">
        <v>0</v>
      </c>
      <c r="I236">
        <v>1.3</v>
      </c>
      <c r="J236">
        <v>26.49</v>
      </c>
      <c r="K236">
        <v>3.88</v>
      </c>
      <c r="M236">
        <v>0.08</v>
      </c>
      <c r="P236">
        <v>99.72</v>
      </c>
      <c r="Q236" s="1" t="s">
        <v>970</v>
      </c>
      <c r="R236" s="1" t="s">
        <v>1002</v>
      </c>
      <c r="S236" t="s">
        <v>1262</v>
      </c>
    </row>
    <row r="237" spans="1:19" x14ac:dyDescent="0.3">
      <c r="A237" t="s">
        <v>1263</v>
      </c>
      <c r="B237">
        <v>49.76</v>
      </c>
      <c r="C237">
        <v>0.18</v>
      </c>
      <c r="D237">
        <v>1.1299999999999999</v>
      </c>
      <c r="E237">
        <v>0</v>
      </c>
      <c r="F237">
        <v>5.7</v>
      </c>
      <c r="G237">
        <v>20.84</v>
      </c>
      <c r="H237">
        <v>0.02</v>
      </c>
      <c r="I237">
        <v>1.1200000000000001</v>
      </c>
      <c r="J237">
        <v>20.41</v>
      </c>
      <c r="K237">
        <v>1.01</v>
      </c>
      <c r="M237">
        <v>0.06</v>
      </c>
      <c r="P237">
        <v>100.23</v>
      </c>
      <c r="Q237" s="1" t="s">
        <v>971</v>
      </c>
      <c r="R237" s="1" t="s">
        <v>1002</v>
      </c>
      <c r="S237" t="s">
        <v>1264</v>
      </c>
    </row>
    <row r="238" spans="1:19" x14ac:dyDescent="0.3">
      <c r="A238" t="s">
        <v>1265</v>
      </c>
      <c r="B238">
        <v>52.77</v>
      </c>
      <c r="C238">
        <v>0.23</v>
      </c>
      <c r="D238">
        <v>1.17</v>
      </c>
      <c r="E238">
        <v>-0.01</v>
      </c>
      <c r="F238">
        <v>0.06</v>
      </c>
      <c r="G238">
        <v>1.04</v>
      </c>
      <c r="H238">
        <v>0.01</v>
      </c>
      <c r="I238">
        <v>1.02</v>
      </c>
      <c r="J238">
        <v>28.18</v>
      </c>
      <c r="K238">
        <v>13.18</v>
      </c>
      <c r="M238">
        <v>0.1</v>
      </c>
      <c r="P238">
        <v>97.77</v>
      </c>
      <c r="Q238" t="s">
        <v>968</v>
      </c>
      <c r="R238" s="1" t="s">
        <v>1002</v>
      </c>
      <c r="S238" t="s">
        <v>1266</v>
      </c>
    </row>
    <row r="239" spans="1:19" x14ac:dyDescent="0.3">
      <c r="A239" t="s">
        <v>1267</v>
      </c>
      <c r="B239">
        <v>50.78</v>
      </c>
      <c r="C239">
        <v>0.31</v>
      </c>
      <c r="D239">
        <v>0.56999999999999995</v>
      </c>
      <c r="E239">
        <v>-0.01</v>
      </c>
      <c r="F239">
        <v>0.55000000000000004</v>
      </c>
      <c r="G239">
        <v>9.2899999999999991</v>
      </c>
      <c r="H239">
        <v>-0.01</v>
      </c>
      <c r="I239">
        <v>0.87</v>
      </c>
      <c r="J239">
        <v>27.88</v>
      </c>
      <c r="K239">
        <v>7.92</v>
      </c>
      <c r="M239">
        <v>0.09</v>
      </c>
      <c r="P239">
        <v>98.28</v>
      </c>
      <c r="Q239" s="1" t="s">
        <v>970</v>
      </c>
      <c r="R239" s="1" t="s">
        <v>1002</v>
      </c>
      <c r="S239" t="s">
        <v>1268</v>
      </c>
    </row>
    <row r="240" spans="1:19" x14ac:dyDescent="0.3">
      <c r="A240" t="s">
        <v>1269</v>
      </c>
      <c r="B240">
        <v>49.2</v>
      </c>
      <c r="C240">
        <v>0.27</v>
      </c>
      <c r="D240">
        <v>1.62</v>
      </c>
      <c r="E240">
        <v>0</v>
      </c>
      <c r="F240">
        <v>5.21</v>
      </c>
      <c r="G240">
        <v>20.57</v>
      </c>
      <c r="H240">
        <v>0.01</v>
      </c>
      <c r="I240">
        <v>1.1000000000000001</v>
      </c>
      <c r="J240">
        <v>21.2</v>
      </c>
      <c r="K240">
        <v>1.07</v>
      </c>
      <c r="M240">
        <v>7.0000000000000007E-2</v>
      </c>
      <c r="P240">
        <v>100.31</v>
      </c>
      <c r="Q240" s="1" t="s">
        <v>971</v>
      </c>
      <c r="R240" s="1" t="s">
        <v>1002</v>
      </c>
      <c r="S240" t="s">
        <v>1270</v>
      </c>
    </row>
    <row r="241" spans="1:19" x14ac:dyDescent="0.3">
      <c r="A241" t="s">
        <v>1271</v>
      </c>
      <c r="B241">
        <v>50.23</v>
      </c>
      <c r="C241">
        <v>0.22</v>
      </c>
      <c r="D241">
        <v>0.86</v>
      </c>
      <c r="E241">
        <v>-0.02</v>
      </c>
      <c r="F241">
        <v>0.79</v>
      </c>
      <c r="G241">
        <v>11.81</v>
      </c>
      <c r="H241">
        <v>0.03</v>
      </c>
      <c r="I241">
        <v>1.07</v>
      </c>
      <c r="J241">
        <v>27.2</v>
      </c>
      <c r="K241">
        <v>6.3</v>
      </c>
      <c r="M241">
        <v>0.1</v>
      </c>
      <c r="P241">
        <v>98.61</v>
      </c>
      <c r="Q241" s="1" t="s">
        <v>970</v>
      </c>
      <c r="R241" s="1" t="s">
        <v>1002</v>
      </c>
      <c r="S241" t="s">
        <v>1272</v>
      </c>
    </row>
    <row r="242" spans="1:19" x14ac:dyDescent="0.3">
      <c r="A242" t="s">
        <v>1273</v>
      </c>
      <c r="B242">
        <v>49.07</v>
      </c>
      <c r="C242">
        <v>0.28999999999999998</v>
      </c>
      <c r="D242">
        <v>1.65</v>
      </c>
      <c r="E242">
        <v>0</v>
      </c>
      <c r="F242">
        <v>5.34</v>
      </c>
      <c r="G242">
        <v>20.39</v>
      </c>
      <c r="H242">
        <v>0</v>
      </c>
      <c r="I242">
        <v>1.1499999999999999</v>
      </c>
      <c r="J242">
        <v>20.73</v>
      </c>
      <c r="K242">
        <v>1.22</v>
      </c>
      <c r="M242">
        <v>0.14000000000000001</v>
      </c>
      <c r="P242">
        <v>99.98</v>
      </c>
      <c r="Q242" s="1" t="s">
        <v>971</v>
      </c>
      <c r="R242" s="1" t="s">
        <v>1002</v>
      </c>
      <c r="S242" t="s">
        <v>1274</v>
      </c>
    </row>
    <row r="243" spans="1:19" x14ac:dyDescent="0.3">
      <c r="A243" t="s">
        <v>1279</v>
      </c>
      <c r="B243">
        <v>49.16</v>
      </c>
      <c r="C243">
        <v>0.32</v>
      </c>
      <c r="D243">
        <v>1.32</v>
      </c>
      <c r="E243">
        <v>0</v>
      </c>
      <c r="F243">
        <v>1.21</v>
      </c>
      <c r="G243">
        <v>14.79</v>
      </c>
      <c r="H243">
        <v>0.06</v>
      </c>
      <c r="I243">
        <v>1.27</v>
      </c>
      <c r="J243">
        <v>25.75</v>
      </c>
      <c r="K243">
        <v>4</v>
      </c>
      <c r="M243">
        <v>0.12</v>
      </c>
      <c r="P243">
        <v>98</v>
      </c>
      <c r="Q243" s="1" t="s">
        <v>970</v>
      </c>
      <c r="R243" s="1" t="s">
        <v>1002</v>
      </c>
      <c r="S243" t="s">
        <v>1280</v>
      </c>
    </row>
    <row r="244" spans="1:19" x14ac:dyDescent="0.3">
      <c r="A244" t="s">
        <v>1281</v>
      </c>
      <c r="B244">
        <v>50.05</v>
      </c>
      <c r="C244">
        <v>0.15</v>
      </c>
      <c r="D244">
        <v>0.64</v>
      </c>
      <c r="E244">
        <v>-0.01</v>
      </c>
      <c r="F244">
        <v>1.1000000000000001</v>
      </c>
      <c r="G244">
        <v>14.13</v>
      </c>
      <c r="H244">
        <v>0.03</v>
      </c>
      <c r="I244">
        <v>1.1599999999999999</v>
      </c>
      <c r="J244">
        <v>26.65</v>
      </c>
      <c r="K244">
        <v>5.12</v>
      </c>
      <c r="M244">
        <v>0.1</v>
      </c>
      <c r="P244">
        <v>99.13</v>
      </c>
      <c r="Q244" s="1" t="s">
        <v>970</v>
      </c>
      <c r="R244" s="1" t="s">
        <v>1002</v>
      </c>
      <c r="S244" t="s">
        <v>1282</v>
      </c>
    </row>
    <row r="245" spans="1:19" x14ac:dyDescent="0.3">
      <c r="A245" t="s">
        <v>1283</v>
      </c>
      <c r="B245">
        <v>50.26</v>
      </c>
      <c r="C245">
        <v>0.14000000000000001</v>
      </c>
      <c r="D245">
        <v>0.59</v>
      </c>
      <c r="E245">
        <v>0</v>
      </c>
      <c r="F245">
        <v>1.74</v>
      </c>
      <c r="G245">
        <v>13.58</v>
      </c>
      <c r="H245">
        <v>0</v>
      </c>
      <c r="I245">
        <v>1.08</v>
      </c>
      <c r="J245">
        <v>26.31</v>
      </c>
      <c r="K245">
        <v>5.4</v>
      </c>
      <c r="M245">
        <v>0.09</v>
      </c>
      <c r="P245">
        <v>99.2</v>
      </c>
      <c r="Q245" s="1" t="s">
        <v>970</v>
      </c>
      <c r="R245" s="1" t="s">
        <v>1002</v>
      </c>
      <c r="S245" t="s">
        <v>1284</v>
      </c>
    </row>
    <row r="246" spans="1:19" x14ac:dyDescent="0.3">
      <c r="A246" t="s">
        <v>1285</v>
      </c>
      <c r="B246">
        <v>50.28</v>
      </c>
      <c r="C246">
        <v>0.16</v>
      </c>
      <c r="D246">
        <v>0.8</v>
      </c>
      <c r="E246">
        <v>-0.01</v>
      </c>
      <c r="F246">
        <v>3.41</v>
      </c>
      <c r="G246">
        <v>16.079999999999998</v>
      </c>
      <c r="H246">
        <v>0</v>
      </c>
      <c r="I246">
        <v>1.1299999999999999</v>
      </c>
      <c r="J246">
        <v>23.22</v>
      </c>
      <c r="K246">
        <v>4.0999999999999996</v>
      </c>
      <c r="M246">
        <v>0.1</v>
      </c>
      <c r="P246">
        <v>99.28</v>
      </c>
      <c r="Q246" s="1" t="s">
        <v>970</v>
      </c>
      <c r="R246" s="1" t="s">
        <v>1002</v>
      </c>
      <c r="S246" t="s">
        <v>1286</v>
      </c>
    </row>
    <row r="247" spans="1:19" x14ac:dyDescent="0.3">
      <c r="A247" t="s">
        <v>1287</v>
      </c>
      <c r="B247">
        <v>50.34</v>
      </c>
      <c r="C247">
        <v>0.19</v>
      </c>
      <c r="D247">
        <v>0.64</v>
      </c>
      <c r="E247">
        <v>-0.01</v>
      </c>
      <c r="F247">
        <v>0.81</v>
      </c>
      <c r="G247">
        <v>11.9</v>
      </c>
      <c r="H247">
        <v>0.01</v>
      </c>
      <c r="I247">
        <v>0.97</v>
      </c>
      <c r="J247">
        <v>27.29</v>
      </c>
      <c r="K247">
        <v>6.53</v>
      </c>
      <c r="M247">
        <v>0.12</v>
      </c>
      <c r="P247">
        <v>98.8</v>
      </c>
      <c r="Q247" s="1" t="s">
        <v>970</v>
      </c>
      <c r="R247" s="1" t="s">
        <v>1002</v>
      </c>
      <c r="S247" t="s">
        <v>1288</v>
      </c>
    </row>
    <row r="248" spans="1:19" s="1" customFormat="1" x14ac:dyDescent="0.3">
      <c r="A248" s="11" t="s">
        <v>178</v>
      </c>
      <c r="B248" s="7">
        <f>AVERAGE(B231:B247)</f>
        <v>50.547647058823529</v>
      </c>
      <c r="C248" s="7">
        <f t="shared" ref="C248:P248" si="42">AVERAGE(C231:C247)</f>
        <v>0.21941176470588236</v>
      </c>
      <c r="D248" s="7">
        <f t="shared" si="42"/>
        <v>0.94470588235294128</v>
      </c>
      <c r="E248" s="7">
        <f t="shared" si="42"/>
        <v>-4.7058823529411769E-3</v>
      </c>
      <c r="F248" s="7">
        <f t="shared" si="42"/>
        <v>1.851764705882353</v>
      </c>
      <c r="G248" s="7">
        <f t="shared" si="42"/>
        <v>12.672941176470587</v>
      </c>
      <c r="H248" s="7">
        <f t="shared" si="42"/>
        <v>1.0588235294117648E-2</v>
      </c>
      <c r="I248" s="7">
        <f t="shared" si="42"/>
        <v>1.0547058823529409</v>
      </c>
      <c r="J248" s="7">
        <f t="shared" si="42"/>
        <v>25.55705882352941</v>
      </c>
      <c r="K248" s="7">
        <f t="shared" si="42"/>
        <v>5.8170588235294112</v>
      </c>
      <c r="L248" s="7"/>
      <c r="M248" s="7">
        <f t="shared" si="42"/>
        <v>9.8823529411764713E-2</v>
      </c>
      <c r="N248" s="7"/>
      <c r="O248" s="7"/>
      <c r="P248" s="7">
        <f t="shared" si="42"/>
        <v>98.777058823529401</v>
      </c>
    </row>
    <row r="249" spans="1:19" s="1" customFormat="1" x14ac:dyDescent="0.3">
      <c r="A249" s="14" t="s">
        <v>179</v>
      </c>
      <c r="B249" s="8">
        <f>_xlfn.STDEV.S(B231:B247)</f>
        <v>1.2570925254916836</v>
      </c>
      <c r="C249" s="8">
        <f t="shared" ref="C249:P249" si="43">_xlfn.STDEV.S(C231:C247)</f>
        <v>7.171737831893446E-2</v>
      </c>
      <c r="D249" s="8">
        <f t="shared" si="43"/>
        <v>0.36657396332559572</v>
      </c>
      <c r="E249" s="8">
        <f t="shared" si="43"/>
        <v>7.1743005397943939E-3</v>
      </c>
      <c r="F249" s="8">
        <f t="shared" si="43"/>
        <v>1.8895377586003597</v>
      </c>
      <c r="G249" s="8">
        <f t="shared" si="43"/>
        <v>6.1818077500698427</v>
      </c>
      <c r="H249" s="8">
        <f t="shared" si="43"/>
        <v>1.7128407776006983E-2</v>
      </c>
      <c r="I249" s="8">
        <f t="shared" si="43"/>
        <v>0.21564199634634215</v>
      </c>
      <c r="J249" s="8">
        <f t="shared" si="43"/>
        <v>2.5864859479269415</v>
      </c>
      <c r="K249" s="8">
        <f t="shared" si="43"/>
        <v>3.7783888178459781</v>
      </c>
      <c r="L249" s="8"/>
      <c r="M249" s="8">
        <f t="shared" si="43"/>
        <v>2.0579830217101028E-2</v>
      </c>
      <c r="N249" s="8"/>
      <c r="O249" s="8"/>
      <c r="P249" s="8">
        <f t="shared" si="43"/>
        <v>1.1792039937277725</v>
      </c>
    </row>
    <row r="250" spans="1:19" s="1" customFormat="1" x14ac:dyDescent="0.3">
      <c r="A250" s="14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</row>
    <row r="251" spans="1:19" s="33" customFormat="1" x14ac:dyDescent="0.3">
      <c r="A251" s="33" t="s">
        <v>536</v>
      </c>
      <c r="B251" s="33">
        <v>52.59</v>
      </c>
      <c r="C251" s="33">
        <v>1.4</v>
      </c>
      <c r="D251" s="33">
        <v>0.61</v>
      </c>
      <c r="E251" s="33">
        <v>0</v>
      </c>
      <c r="F251" s="33">
        <v>0.73</v>
      </c>
      <c r="G251" s="33">
        <v>3.84</v>
      </c>
      <c r="H251" s="33">
        <v>0.06</v>
      </c>
      <c r="I251" s="33">
        <v>0.66</v>
      </c>
      <c r="J251" s="33">
        <v>26.84</v>
      </c>
      <c r="K251" s="33">
        <v>11.76</v>
      </c>
      <c r="M251" s="33">
        <v>0.14000000000000001</v>
      </c>
      <c r="P251" s="33">
        <v>98.64</v>
      </c>
      <c r="Q251" s="33" t="s">
        <v>970</v>
      </c>
      <c r="R251" s="33" t="s">
        <v>1005</v>
      </c>
      <c r="S251" s="33" t="s">
        <v>537</v>
      </c>
    </row>
    <row r="252" spans="1:19" s="33" customFormat="1" x14ac:dyDescent="0.3">
      <c r="A252" s="33" t="s">
        <v>538</v>
      </c>
      <c r="B252" s="33">
        <v>52.69</v>
      </c>
      <c r="C252" s="33">
        <v>1.26</v>
      </c>
      <c r="D252" s="33">
        <v>0.56999999999999995</v>
      </c>
      <c r="E252" s="33">
        <v>0</v>
      </c>
      <c r="F252" s="33">
        <v>0.75</v>
      </c>
      <c r="G252" s="33">
        <v>3.84</v>
      </c>
      <c r="H252" s="33">
        <v>0.01</v>
      </c>
      <c r="I252" s="33">
        <v>0.67</v>
      </c>
      <c r="J252" s="33">
        <v>26.36</v>
      </c>
      <c r="K252" s="33">
        <v>11.2</v>
      </c>
      <c r="M252" s="33">
        <v>0.1</v>
      </c>
      <c r="P252" s="33">
        <v>97.47</v>
      </c>
      <c r="Q252" s="33" t="s">
        <v>970</v>
      </c>
      <c r="R252" s="33" t="s">
        <v>1005</v>
      </c>
      <c r="S252" s="33" t="s">
        <v>539</v>
      </c>
    </row>
    <row r="253" spans="1:19" s="33" customFormat="1" x14ac:dyDescent="0.3">
      <c r="A253" s="33" t="s">
        <v>540</v>
      </c>
      <c r="B253" s="33">
        <v>51.88</v>
      </c>
      <c r="C253" s="33">
        <v>0.92</v>
      </c>
      <c r="D253" s="33">
        <v>1.2</v>
      </c>
      <c r="E253" s="33">
        <v>0</v>
      </c>
      <c r="F253" s="33">
        <v>4.26</v>
      </c>
      <c r="G253" s="33">
        <v>1.5</v>
      </c>
      <c r="H253" s="33">
        <v>0.03</v>
      </c>
      <c r="I253" s="33">
        <v>1.87</v>
      </c>
      <c r="J253" s="33">
        <v>26.31</v>
      </c>
      <c r="K253" s="33">
        <v>8.43</v>
      </c>
      <c r="M253" s="33">
        <v>1.35</v>
      </c>
      <c r="P253" s="33">
        <v>97.76</v>
      </c>
      <c r="Q253" s="33" t="s">
        <v>970</v>
      </c>
      <c r="R253" s="33" t="s">
        <v>1005</v>
      </c>
      <c r="S253" s="33" t="s">
        <v>541</v>
      </c>
    </row>
    <row r="254" spans="1:19" s="33" customFormat="1" x14ac:dyDescent="0.3">
      <c r="A254" s="33" t="s">
        <v>542</v>
      </c>
      <c r="B254" s="33">
        <v>52.29</v>
      </c>
      <c r="C254" s="33">
        <v>0.68</v>
      </c>
      <c r="D254" s="33">
        <v>1.1499999999999999</v>
      </c>
      <c r="E254" s="33">
        <v>-0.01</v>
      </c>
      <c r="F254" s="33">
        <v>5.0999999999999996</v>
      </c>
      <c r="G254" s="33">
        <v>3.37</v>
      </c>
      <c r="H254" s="33">
        <v>0.01</v>
      </c>
      <c r="I254" s="33">
        <v>1.95</v>
      </c>
      <c r="J254" s="33">
        <v>24.61</v>
      </c>
      <c r="K254" s="33">
        <v>7.86</v>
      </c>
      <c r="M254" s="33">
        <v>1.21</v>
      </c>
      <c r="P254" s="33">
        <v>98.22</v>
      </c>
      <c r="Q254" s="33" t="s">
        <v>970</v>
      </c>
      <c r="R254" s="33" t="s">
        <v>1005</v>
      </c>
      <c r="S254" s="33" t="s">
        <v>543</v>
      </c>
    </row>
    <row r="255" spans="1:19" s="33" customFormat="1" x14ac:dyDescent="0.3">
      <c r="A255" s="33" t="s">
        <v>544</v>
      </c>
      <c r="B255" s="33">
        <v>53.03</v>
      </c>
      <c r="C255" s="33">
        <v>0.64</v>
      </c>
      <c r="D255" s="33">
        <v>0.75</v>
      </c>
      <c r="E255" s="33">
        <v>-0.01</v>
      </c>
      <c r="F255" s="33">
        <v>0.66</v>
      </c>
      <c r="G255" s="33">
        <v>3.26</v>
      </c>
      <c r="H255" s="33">
        <v>0.01</v>
      </c>
      <c r="I255" s="33">
        <v>0.48</v>
      </c>
      <c r="J255" s="33">
        <v>27.87</v>
      </c>
      <c r="K255" s="33">
        <v>11.67</v>
      </c>
      <c r="M255" s="33">
        <v>0.13</v>
      </c>
      <c r="P255" s="33">
        <v>98.51</v>
      </c>
      <c r="Q255" s="33" t="s">
        <v>970</v>
      </c>
      <c r="R255" s="33" t="s">
        <v>1005</v>
      </c>
      <c r="S255" s="33" t="s">
        <v>545</v>
      </c>
    </row>
    <row r="256" spans="1:19" s="33" customFormat="1" x14ac:dyDescent="0.3">
      <c r="A256" s="33" t="s">
        <v>546</v>
      </c>
      <c r="B256" s="33">
        <v>55.49</v>
      </c>
      <c r="C256" s="33">
        <v>0.8</v>
      </c>
      <c r="D256" s="33">
        <v>0.65</v>
      </c>
      <c r="E256" s="33">
        <v>-0.01</v>
      </c>
      <c r="F256" s="33">
        <v>1.24</v>
      </c>
      <c r="G256" s="33">
        <v>8.09</v>
      </c>
      <c r="H256" s="33">
        <v>0</v>
      </c>
      <c r="I256" s="33">
        <v>1.04</v>
      </c>
      <c r="J256" s="33">
        <v>26.38</v>
      </c>
      <c r="K256" s="33">
        <v>8.66</v>
      </c>
      <c r="M256" s="33">
        <v>0.12</v>
      </c>
      <c r="P256" s="33">
        <v>102.47</v>
      </c>
      <c r="Q256" s="33" t="s">
        <v>970</v>
      </c>
      <c r="R256" s="33" t="s">
        <v>1005</v>
      </c>
      <c r="S256" s="33" t="s">
        <v>560</v>
      </c>
    </row>
    <row r="257" spans="1:19" s="33" customFormat="1" x14ac:dyDescent="0.3">
      <c r="A257" s="33" t="s">
        <v>548</v>
      </c>
      <c r="B257" s="33">
        <v>52.78</v>
      </c>
      <c r="C257" s="33">
        <v>0.73</v>
      </c>
      <c r="D257" s="33">
        <v>0.71</v>
      </c>
      <c r="E257" s="33">
        <v>0</v>
      </c>
      <c r="F257" s="33">
        <v>2.0699999999999998</v>
      </c>
      <c r="G257" s="33">
        <v>8.2899999999999991</v>
      </c>
      <c r="H257" s="33">
        <v>-0.04</v>
      </c>
      <c r="I257" s="33">
        <v>0.9</v>
      </c>
      <c r="J257" s="33">
        <v>25.28</v>
      </c>
      <c r="K257" s="33">
        <v>8.4700000000000006</v>
      </c>
      <c r="M257" s="33">
        <v>0.11</v>
      </c>
      <c r="P257" s="33">
        <v>99.35</v>
      </c>
      <c r="Q257" s="33" t="s">
        <v>970</v>
      </c>
      <c r="R257" s="33" t="s">
        <v>1005</v>
      </c>
      <c r="S257" s="33" t="s">
        <v>549</v>
      </c>
    </row>
    <row r="258" spans="1:19" s="33" customFormat="1" x14ac:dyDescent="0.3">
      <c r="A258" s="33" t="s">
        <v>550</v>
      </c>
      <c r="B258" s="33">
        <v>56.01</v>
      </c>
      <c r="C258" s="33">
        <v>1.03</v>
      </c>
      <c r="D258" s="33">
        <v>0.73</v>
      </c>
      <c r="E258" s="33">
        <v>0</v>
      </c>
      <c r="F258" s="33">
        <v>0.83</v>
      </c>
      <c r="G258" s="33">
        <v>3.59</v>
      </c>
      <c r="H258" s="33">
        <v>0.02</v>
      </c>
      <c r="I258" s="33">
        <v>0.48</v>
      </c>
      <c r="J258" s="33">
        <v>27.71</v>
      </c>
      <c r="K258" s="33">
        <v>11.51</v>
      </c>
      <c r="M258" s="33">
        <v>0.13</v>
      </c>
      <c r="P258" s="33">
        <v>102.05</v>
      </c>
      <c r="Q258" s="33" t="s">
        <v>970</v>
      </c>
      <c r="R258" s="33" t="s">
        <v>1005</v>
      </c>
      <c r="S258" s="33" t="s">
        <v>561</v>
      </c>
    </row>
    <row r="259" spans="1:19" s="33" customFormat="1" x14ac:dyDescent="0.3">
      <c r="A259" s="33" t="s">
        <v>1289</v>
      </c>
      <c r="B259" s="33">
        <v>52.7</v>
      </c>
      <c r="C259" s="33">
        <v>1.97</v>
      </c>
      <c r="D259" s="33">
        <v>0.96</v>
      </c>
      <c r="E259" s="33">
        <v>-0.01</v>
      </c>
      <c r="F259" s="33">
        <v>0.54</v>
      </c>
      <c r="G259" s="33">
        <v>2.52</v>
      </c>
      <c r="H259" s="33">
        <v>0.03</v>
      </c>
      <c r="I259" s="33">
        <v>0.64</v>
      </c>
      <c r="J259" s="33">
        <v>26.84</v>
      </c>
      <c r="K259" s="33">
        <v>12.18</v>
      </c>
      <c r="M259" s="33">
        <v>0.08</v>
      </c>
      <c r="P259" s="33">
        <v>98.46</v>
      </c>
      <c r="Q259" s="33" t="s">
        <v>970</v>
      </c>
      <c r="R259" s="33" t="s">
        <v>1005</v>
      </c>
      <c r="S259" s="33" t="s">
        <v>1290</v>
      </c>
    </row>
    <row r="260" spans="1:19" s="33" customFormat="1" x14ac:dyDescent="0.3">
      <c r="A260" s="33" t="s">
        <v>1291</v>
      </c>
      <c r="B260" s="33">
        <v>50.55</v>
      </c>
      <c r="C260" s="33">
        <v>0.54</v>
      </c>
      <c r="D260" s="33">
        <v>1.62</v>
      </c>
      <c r="E260" s="33">
        <v>-0.01</v>
      </c>
      <c r="F260" s="33">
        <v>5.72</v>
      </c>
      <c r="G260" s="33">
        <v>15.51</v>
      </c>
      <c r="H260" s="33">
        <v>0.01</v>
      </c>
      <c r="I260" s="33">
        <v>1.52</v>
      </c>
      <c r="J260" s="33">
        <v>19.28</v>
      </c>
      <c r="K260" s="33">
        <v>3.67</v>
      </c>
      <c r="M260" s="33">
        <v>0.2</v>
      </c>
      <c r="P260" s="33">
        <v>98.63</v>
      </c>
      <c r="Q260" s="33" t="s">
        <v>970</v>
      </c>
      <c r="R260" s="33" t="s">
        <v>1005</v>
      </c>
      <c r="S260" s="33" t="s">
        <v>1292</v>
      </c>
    </row>
    <row r="261" spans="1:19" s="33" customFormat="1" x14ac:dyDescent="0.3">
      <c r="A261" s="33" t="s">
        <v>1297</v>
      </c>
      <c r="B261" s="33">
        <v>51.9</v>
      </c>
      <c r="C261" s="33">
        <v>1.22</v>
      </c>
      <c r="D261" s="33">
        <v>0.75</v>
      </c>
      <c r="E261" s="33">
        <v>-0.01</v>
      </c>
      <c r="F261" s="33">
        <v>0.76</v>
      </c>
      <c r="G261" s="33">
        <v>4.53</v>
      </c>
      <c r="H261" s="33">
        <v>0.05</v>
      </c>
      <c r="I261" s="33">
        <v>0.67</v>
      </c>
      <c r="J261" s="33">
        <v>27.33</v>
      </c>
      <c r="K261" s="33">
        <v>10.98</v>
      </c>
      <c r="M261" s="33">
        <v>0.13</v>
      </c>
      <c r="P261" s="33">
        <v>98.32</v>
      </c>
      <c r="Q261" s="33" t="s">
        <v>970</v>
      </c>
      <c r="R261" s="33" t="s">
        <v>1005</v>
      </c>
      <c r="S261" s="33" t="s">
        <v>1298</v>
      </c>
    </row>
    <row r="262" spans="1:19" s="33" customFormat="1" x14ac:dyDescent="0.3">
      <c r="A262" s="33" t="s">
        <v>1299</v>
      </c>
      <c r="B262" s="33">
        <v>52.79</v>
      </c>
      <c r="C262" s="33">
        <v>0.82</v>
      </c>
      <c r="D262" s="33">
        <v>1.23</v>
      </c>
      <c r="E262" s="33">
        <v>0</v>
      </c>
      <c r="F262" s="33">
        <v>0.32</v>
      </c>
      <c r="G262" s="33">
        <v>1.39</v>
      </c>
      <c r="H262" s="33">
        <v>0.03</v>
      </c>
      <c r="I262" s="33">
        <v>0.4</v>
      </c>
      <c r="J262" s="33">
        <v>28.61</v>
      </c>
      <c r="K262" s="33">
        <v>13</v>
      </c>
      <c r="M262" s="33">
        <v>0.15</v>
      </c>
      <c r="P262" s="33">
        <v>98.75</v>
      </c>
      <c r="Q262" s="33" t="s">
        <v>968</v>
      </c>
      <c r="R262" s="33" t="s">
        <v>1005</v>
      </c>
      <c r="S262" s="33" t="s">
        <v>1300</v>
      </c>
    </row>
    <row r="263" spans="1:19" s="33" customFormat="1" x14ac:dyDescent="0.3">
      <c r="A263" s="33" t="s">
        <v>1301</v>
      </c>
      <c r="B263" s="33">
        <v>52.83</v>
      </c>
      <c r="C263" s="33">
        <v>1.53</v>
      </c>
      <c r="D263" s="33">
        <v>1.01</v>
      </c>
      <c r="E263" s="33">
        <v>-0.01</v>
      </c>
      <c r="F263" s="33">
        <v>0.59</v>
      </c>
      <c r="G263" s="33">
        <v>2.83</v>
      </c>
      <c r="H263" s="33">
        <v>0</v>
      </c>
      <c r="I263" s="33">
        <v>0.66</v>
      </c>
      <c r="J263" s="33">
        <v>27.38</v>
      </c>
      <c r="K263" s="33">
        <v>11.76</v>
      </c>
      <c r="M263" s="33">
        <v>0.11</v>
      </c>
      <c r="P263" s="33">
        <v>98.71</v>
      </c>
      <c r="Q263" s="33" t="s">
        <v>970</v>
      </c>
      <c r="R263" s="33" t="s">
        <v>1005</v>
      </c>
      <c r="S263" s="33" t="s">
        <v>1302</v>
      </c>
    </row>
    <row r="264" spans="1:19" s="33" customFormat="1" x14ac:dyDescent="0.3">
      <c r="A264" s="33" t="s">
        <v>1303</v>
      </c>
      <c r="B264" s="33">
        <v>53.36</v>
      </c>
      <c r="C264" s="33">
        <v>0.77</v>
      </c>
      <c r="D264" s="33">
        <v>0.96</v>
      </c>
      <c r="E264" s="33">
        <v>-0.01</v>
      </c>
      <c r="F264" s="33">
        <v>2.2599999999999998</v>
      </c>
      <c r="G264" s="33">
        <v>6.94</v>
      </c>
      <c r="H264" s="33">
        <v>0.04</v>
      </c>
      <c r="I264" s="33">
        <v>0.85</v>
      </c>
      <c r="J264" s="33">
        <v>24.71</v>
      </c>
      <c r="K264" s="33">
        <v>9.8000000000000007</v>
      </c>
      <c r="M264" s="33">
        <v>0.19</v>
      </c>
      <c r="P264" s="33">
        <v>99.87</v>
      </c>
      <c r="Q264" s="33" t="s">
        <v>970</v>
      </c>
      <c r="R264" s="33" t="s">
        <v>1005</v>
      </c>
      <c r="S264" s="33" t="s">
        <v>1304</v>
      </c>
    </row>
    <row r="265" spans="1:19" s="33" customFormat="1" x14ac:dyDescent="0.3">
      <c r="A265" s="33" t="s">
        <v>1305</v>
      </c>
      <c r="B265" s="33">
        <v>52.26</v>
      </c>
      <c r="C265" s="33">
        <v>0.69</v>
      </c>
      <c r="D265" s="33">
        <v>1.17</v>
      </c>
      <c r="E265" s="33">
        <v>0</v>
      </c>
      <c r="F265" s="33">
        <v>1.89</v>
      </c>
      <c r="G265" s="33">
        <v>7.12</v>
      </c>
      <c r="H265" s="33">
        <v>0.05</v>
      </c>
      <c r="I265" s="33">
        <v>0.91</v>
      </c>
      <c r="J265" s="33">
        <v>24.6</v>
      </c>
      <c r="K265" s="33">
        <v>9.23</v>
      </c>
      <c r="M265" s="33">
        <v>0.08</v>
      </c>
      <c r="P265" s="33">
        <v>98</v>
      </c>
      <c r="Q265" s="33" t="s">
        <v>970</v>
      </c>
      <c r="R265" s="33" t="s">
        <v>1005</v>
      </c>
      <c r="S265" s="33" t="s">
        <v>1306</v>
      </c>
    </row>
    <row r="266" spans="1:19" s="33" customFormat="1" x14ac:dyDescent="0.3">
      <c r="A266" s="33" t="s">
        <v>1307</v>
      </c>
      <c r="B266" s="33">
        <v>52.37</v>
      </c>
      <c r="C266" s="33">
        <v>0.84</v>
      </c>
      <c r="D266" s="33">
        <v>0.67</v>
      </c>
      <c r="E266" s="33">
        <v>0.01</v>
      </c>
      <c r="F266" s="33">
        <v>2.04</v>
      </c>
      <c r="G266" s="33">
        <v>7.59</v>
      </c>
      <c r="H266" s="33">
        <v>0</v>
      </c>
      <c r="I266" s="33">
        <v>0.89</v>
      </c>
      <c r="J266" s="33">
        <v>25.68</v>
      </c>
      <c r="K266" s="33">
        <v>9.07</v>
      </c>
      <c r="M266" s="33">
        <v>0.11</v>
      </c>
      <c r="P266" s="33">
        <v>99.27</v>
      </c>
      <c r="Q266" s="33" t="s">
        <v>970</v>
      </c>
      <c r="R266" s="33" t="s">
        <v>1005</v>
      </c>
      <c r="S266" s="33" t="s">
        <v>1308</v>
      </c>
    </row>
    <row r="267" spans="1:19" s="33" customFormat="1" x14ac:dyDescent="0.3">
      <c r="A267" s="33" t="s">
        <v>1309</v>
      </c>
      <c r="B267" s="33">
        <v>50.39</v>
      </c>
      <c r="C267" s="33">
        <v>0.83</v>
      </c>
      <c r="D267" s="33">
        <v>1.45</v>
      </c>
      <c r="E267" s="33">
        <v>0.01</v>
      </c>
      <c r="F267" s="33">
        <v>2.5</v>
      </c>
      <c r="G267" s="33">
        <v>4.3</v>
      </c>
      <c r="H267" s="33">
        <v>0.01</v>
      </c>
      <c r="I267" s="33">
        <v>2.6</v>
      </c>
      <c r="J267" s="33">
        <v>23.9</v>
      </c>
      <c r="K267" s="33">
        <v>9.57</v>
      </c>
      <c r="M267" s="33">
        <v>0.24</v>
      </c>
      <c r="P267" s="33">
        <v>95.82</v>
      </c>
      <c r="Q267" s="33" t="s">
        <v>970</v>
      </c>
      <c r="R267" s="33" t="s">
        <v>1005</v>
      </c>
      <c r="S267" s="33" t="s">
        <v>1310</v>
      </c>
    </row>
    <row r="268" spans="1:19" s="33" customFormat="1" x14ac:dyDescent="0.3">
      <c r="A268" s="33" t="s">
        <v>1311</v>
      </c>
      <c r="B268" s="33">
        <v>52.38</v>
      </c>
      <c r="C268" s="33">
        <v>2.0099999999999998</v>
      </c>
      <c r="D268" s="33">
        <v>0.82</v>
      </c>
      <c r="E268" s="33">
        <v>0</v>
      </c>
      <c r="F268" s="33">
        <v>0.64</v>
      </c>
      <c r="G268" s="33">
        <v>3.71</v>
      </c>
      <c r="H268" s="33">
        <v>0.04</v>
      </c>
      <c r="I268" s="33">
        <v>0.93</v>
      </c>
      <c r="J268" s="33">
        <v>26.45</v>
      </c>
      <c r="K268" s="33">
        <v>11.59</v>
      </c>
      <c r="M268" s="33">
        <v>0.09</v>
      </c>
      <c r="P268" s="33">
        <v>98.65</v>
      </c>
      <c r="Q268" s="33" t="s">
        <v>970</v>
      </c>
      <c r="R268" s="33" t="s">
        <v>1005</v>
      </c>
      <c r="S268" s="33" t="s">
        <v>1312</v>
      </c>
    </row>
    <row r="269" spans="1:19" s="33" customFormat="1" x14ac:dyDescent="0.3">
      <c r="A269" s="33" t="s">
        <v>1315</v>
      </c>
      <c r="B269" s="33">
        <v>51.58</v>
      </c>
      <c r="C269" s="33">
        <v>1.1299999999999999</v>
      </c>
      <c r="D269" s="33">
        <v>0.73</v>
      </c>
      <c r="E269" s="33">
        <v>0.01</v>
      </c>
      <c r="F269" s="33">
        <v>1.19</v>
      </c>
      <c r="G269" s="33">
        <v>5.54</v>
      </c>
      <c r="H269" s="33">
        <v>-0.03</v>
      </c>
      <c r="I269" s="33">
        <v>0.61</v>
      </c>
      <c r="J269" s="33">
        <v>26.78</v>
      </c>
      <c r="K269" s="33">
        <v>10.42</v>
      </c>
      <c r="M269" s="33">
        <v>0.13</v>
      </c>
      <c r="P269" s="33">
        <v>98.12</v>
      </c>
      <c r="Q269" s="33" t="s">
        <v>970</v>
      </c>
      <c r="R269" s="33" t="s">
        <v>1005</v>
      </c>
      <c r="S269" s="33" t="s">
        <v>1316</v>
      </c>
    </row>
    <row r="270" spans="1:19" s="21" customFormat="1" x14ac:dyDescent="0.3">
      <c r="A270" s="21" t="s">
        <v>1317</v>
      </c>
      <c r="B270" s="21">
        <v>59.65</v>
      </c>
      <c r="C270" s="21">
        <v>0.37</v>
      </c>
      <c r="D270" s="21">
        <v>0.27</v>
      </c>
      <c r="E270" s="21">
        <v>-0.09</v>
      </c>
      <c r="F270" s="21">
        <v>-0.03</v>
      </c>
      <c r="G270" s="21">
        <v>9.11</v>
      </c>
      <c r="H270" s="21">
        <v>0.26</v>
      </c>
      <c r="I270" s="21">
        <v>1.92</v>
      </c>
      <c r="J270" s="21">
        <v>2.92</v>
      </c>
      <c r="K270" s="21">
        <v>1.31</v>
      </c>
      <c r="M270" s="21">
        <v>7.0000000000000007E-2</v>
      </c>
      <c r="P270" s="21">
        <v>75.88</v>
      </c>
      <c r="S270" s="21" t="s">
        <v>1318</v>
      </c>
    </row>
    <row r="271" spans="1:19" s="21" customFormat="1" x14ac:dyDescent="0.3">
      <c r="A271" s="21" t="s">
        <v>1293</v>
      </c>
      <c r="B271" s="21">
        <v>55.4</v>
      </c>
      <c r="C271" s="21">
        <v>0.88</v>
      </c>
      <c r="D271" s="21">
        <v>0.79</v>
      </c>
      <c r="E271" s="21">
        <v>0.01</v>
      </c>
      <c r="F271" s="21">
        <v>1.85</v>
      </c>
      <c r="G271" s="21">
        <v>7.56</v>
      </c>
      <c r="H271" s="21">
        <v>0</v>
      </c>
      <c r="I271" s="21">
        <v>1.01</v>
      </c>
      <c r="J271" s="21">
        <v>27.23</v>
      </c>
      <c r="K271" s="21">
        <v>10.24</v>
      </c>
      <c r="M271" s="21">
        <v>0.09</v>
      </c>
      <c r="P271" s="21">
        <v>105.06</v>
      </c>
      <c r="S271" s="21" t="s">
        <v>1294</v>
      </c>
    </row>
    <row r="272" spans="1:19" s="21" customFormat="1" x14ac:dyDescent="0.3">
      <c r="A272" s="21" t="s">
        <v>1295</v>
      </c>
      <c r="B272" s="21">
        <v>55.76</v>
      </c>
      <c r="C272" s="21">
        <v>2.33</v>
      </c>
      <c r="D272" s="21">
        <v>0.99</v>
      </c>
      <c r="E272" s="21">
        <v>-0.01</v>
      </c>
      <c r="F272" s="21">
        <v>0.67</v>
      </c>
      <c r="G272" s="21">
        <v>3.74</v>
      </c>
      <c r="H272" s="21">
        <v>-0.01</v>
      </c>
      <c r="I272" s="21">
        <v>0.68</v>
      </c>
      <c r="J272" s="21">
        <v>28.79</v>
      </c>
      <c r="K272" s="21">
        <v>12.4</v>
      </c>
      <c r="M272" s="21">
        <v>0.09</v>
      </c>
      <c r="P272" s="21">
        <v>105.45</v>
      </c>
      <c r="S272" s="21" t="s">
        <v>1296</v>
      </c>
    </row>
    <row r="273" spans="1:19" s="21" customFormat="1" x14ac:dyDescent="0.3">
      <c r="A273" s="21" t="s">
        <v>1313</v>
      </c>
      <c r="B273" s="21">
        <v>58.92</v>
      </c>
      <c r="C273" s="21">
        <v>0.24</v>
      </c>
      <c r="D273" s="21">
        <v>0.28999999999999998</v>
      </c>
      <c r="E273" s="21">
        <v>-0.09</v>
      </c>
      <c r="F273" s="21">
        <v>-0.02</v>
      </c>
      <c r="G273" s="21">
        <v>9.86</v>
      </c>
      <c r="H273" s="21">
        <v>0.3</v>
      </c>
      <c r="I273" s="21">
        <v>2.06</v>
      </c>
      <c r="J273" s="21">
        <v>3.32</v>
      </c>
      <c r="K273" s="21">
        <v>0.7</v>
      </c>
      <c r="M273" s="21">
        <v>0.1</v>
      </c>
      <c r="P273" s="21">
        <v>75.8</v>
      </c>
      <c r="S273" s="21" t="s">
        <v>1314</v>
      </c>
    </row>
    <row r="274" spans="1:19" s="33" customFormat="1" x14ac:dyDescent="0.3">
      <c r="A274" s="34" t="s">
        <v>178</v>
      </c>
      <c r="B274" s="35">
        <f>AVERAGE(B251:B269)</f>
        <v>52.624736842105264</v>
      </c>
      <c r="C274" s="35">
        <f t="shared" ref="C274:K274" si="44">AVERAGE(C251:C258)</f>
        <v>0.9325</v>
      </c>
      <c r="D274" s="35">
        <f t="shared" si="44"/>
        <v>0.7962499999999999</v>
      </c>
      <c r="E274" s="35">
        <f t="shared" si="44"/>
        <v>-3.7499999999999999E-3</v>
      </c>
      <c r="F274" s="35">
        <f t="shared" si="44"/>
        <v>1.9550000000000001</v>
      </c>
      <c r="G274" s="35">
        <f t="shared" si="44"/>
        <v>4.4725000000000001</v>
      </c>
      <c r="H274" s="35">
        <f t="shared" si="44"/>
        <v>1.2499999999999999E-2</v>
      </c>
      <c r="I274" s="35">
        <f t="shared" si="44"/>
        <v>1.0062500000000001</v>
      </c>
      <c r="J274" s="35">
        <f t="shared" si="44"/>
        <v>26.42</v>
      </c>
      <c r="K274" s="35">
        <f t="shared" si="44"/>
        <v>9.9450000000000003</v>
      </c>
      <c r="L274" s="35"/>
      <c r="M274" s="35">
        <f>AVERAGE(M251:M258)</f>
        <v>0.41124999999999995</v>
      </c>
      <c r="N274" s="35"/>
      <c r="O274" s="35"/>
      <c r="P274" s="35">
        <f>AVERAGE(P251:P258)</f>
        <v>99.308750000000003</v>
      </c>
    </row>
    <row r="275" spans="1:19" s="33" customFormat="1" x14ac:dyDescent="0.3">
      <c r="A275" s="36" t="s">
        <v>179</v>
      </c>
      <c r="B275" s="37">
        <f>_xlfn.STDEV.S(B251:B269)</f>
        <v>1.3399642135397691</v>
      </c>
      <c r="C275" s="37">
        <f t="shared" ref="C275:K275" si="45">_xlfn.STDEV.S(C251:C258)</f>
        <v>0.27860622493302012</v>
      </c>
      <c r="D275" s="37">
        <f t="shared" si="45"/>
        <v>0.24183450657718153</v>
      </c>
      <c r="E275" s="37">
        <f t="shared" si="45"/>
        <v>5.175491695067657E-3</v>
      </c>
      <c r="F275" s="37">
        <f t="shared" si="45"/>
        <v>1.7575876324423441</v>
      </c>
      <c r="G275" s="37">
        <f t="shared" si="45"/>
        <v>2.4130582255718576</v>
      </c>
      <c r="H275" s="37">
        <f t="shared" si="45"/>
        <v>2.8157719063467181E-2</v>
      </c>
      <c r="I275" s="37">
        <f t="shared" si="45"/>
        <v>0.58991373461355701</v>
      </c>
      <c r="J275" s="37">
        <f t="shared" si="45"/>
        <v>1.1042773978618652</v>
      </c>
      <c r="K275" s="37">
        <f t="shared" si="45"/>
        <v>1.7222659492656731</v>
      </c>
      <c r="L275" s="37"/>
      <c r="M275" s="37">
        <f>_xlfn.STDEV.S(M251:M258)</f>
        <v>0.53765197187134262</v>
      </c>
      <c r="N275" s="37"/>
      <c r="O275" s="37"/>
      <c r="P275" s="37">
        <f>_xlfn.STDEV.S(P251:P258)</f>
        <v>1.9108669498423994</v>
      </c>
    </row>
    <row r="276" spans="1:19" s="1" customFormat="1" x14ac:dyDescent="0.3">
      <c r="A276" s="14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</row>
    <row r="277" spans="1:19" s="21" customFormat="1" x14ac:dyDescent="0.3">
      <c r="A277" s="21" t="s">
        <v>1103</v>
      </c>
      <c r="B277" s="21">
        <v>15.43</v>
      </c>
      <c r="C277" s="21">
        <v>0.01</v>
      </c>
      <c r="D277" s="21">
        <v>0.91</v>
      </c>
      <c r="E277" s="21">
        <v>0</v>
      </c>
      <c r="F277" s="21">
        <v>0.26</v>
      </c>
      <c r="G277" s="21">
        <v>1.75</v>
      </c>
      <c r="H277" s="21">
        <v>0.04</v>
      </c>
      <c r="I277" s="21">
        <v>1.99</v>
      </c>
      <c r="J277" s="21">
        <v>63.22</v>
      </c>
      <c r="K277" s="21">
        <v>0.03</v>
      </c>
      <c r="M277" s="21">
        <v>0.15</v>
      </c>
      <c r="P277" s="21">
        <v>83.79</v>
      </c>
      <c r="S277" s="21" t="s">
        <v>1104</v>
      </c>
    </row>
    <row r="278" spans="1:19" s="21" customFormat="1" x14ac:dyDescent="0.3">
      <c r="A278" s="21" t="s">
        <v>1105</v>
      </c>
      <c r="B278" s="21">
        <v>16.05</v>
      </c>
      <c r="C278" s="21">
        <v>0.02</v>
      </c>
      <c r="D278" s="21">
        <v>0.98</v>
      </c>
      <c r="E278" s="21">
        <v>-0.01</v>
      </c>
      <c r="F278" s="21">
        <v>0.21</v>
      </c>
      <c r="G278" s="21">
        <v>1.93</v>
      </c>
      <c r="H278" s="21">
        <v>0.11</v>
      </c>
      <c r="I278" s="21">
        <v>2.0099999999999998</v>
      </c>
      <c r="J278" s="21">
        <v>62.52</v>
      </c>
      <c r="K278" s="21">
        <v>0.05</v>
      </c>
      <c r="M278" s="21">
        <v>0.16</v>
      </c>
      <c r="P278" s="21">
        <v>84.05</v>
      </c>
      <c r="S278" s="21" t="s">
        <v>1106</v>
      </c>
    </row>
    <row r="279" spans="1:19" s="21" customFormat="1" x14ac:dyDescent="0.3">
      <c r="A279" s="21" t="s">
        <v>1107</v>
      </c>
      <c r="B279" s="21">
        <v>17.28</v>
      </c>
      <c r="C279" s="21">
        <v>0.01</v>
      </c>
      <c r="D279" s="21">
        <v>1.44</v>
      </c>
      <c r="E279" s="21">
        <v>0.01</v>
      </c>
      <c r="F279" s="21">
        <v>0.2</v>
      </c>
      <c r="G279" s="21">
        <v>1.97</v>
      </c>
      <c r="H279" s="21">
        <v>0.08</v>
      </c>
      <c r="I279" s="21">
        <v>1.23</v>
      </c>
      <c r="J279" s="21">
        <v>62.13</v>
      </c>
      <c r="K279" s="21">
        <v>0.03</v>
      </c>
      <c r="M279" s="21">
        <v>0.17</v>
      </c>
      <c r="P279" s="21">
        <v>84.56</v>
      </c>
      <c r="S279" s="21" t="s">
        <v>1108</v>
      </c>
    </row>
    <row r="280" spans="1:19" s="21" customFormat="1" x14ac:dyDescent="0.3">
      <c r="A280" s="21" t="s">
        <v>1109</v>
      </c>
      <c r="B280" s="21">
        <v>14.11</v>
      </c>
      <c r="C280" s="21">
        <v>0.02</v>
      </c>
      <c r="D280" s="21">
        <v>0.56999999999999995</v>
      </c>
      <c r="E280" s="21">
        <v>-0.01</v>
      </c>
      <c r="F280" s="21">
        <v>0.21</v>
      </c>
      <c r="G280" s="21">
        <v>2.08</v>
      </c>
      <c r="H280" s="21">
        <v>0.09</v>
      </c>
      <c r="I280" s="21">
        <v>5.29</v>
      </c>
      <c r="J280" s="21">
        <v>61.24</v>
      </c>
      <c r="K280" s="21">
        <v>0.03</v>
      </c>
      <c r="M280" s="21">
        <v>0.03</v>
      </c>
      <c r="P280" s="21">
        <v>83.67</v>
      </c>
      <c r="S280" s="21" t="s">
        <v>1110</v>
      </c>
    </row>
    <row r="281" spans="1:19" s="21" customFormat="1" x14ac:dyDescent="0.3">
      <c r="A281" s="21" t="s">
        <v>1111</v>
      </c>
      <c r="B281" s="21">
        <v>6.37</v>
      </c>
      <c r="C281" s="21">
        <v>0.12</v>
      </c>
      <c r="D281" s="21">
        <v>1</v>
      </c>
      <c r="E281" s="21">
        <v>0</v>
      </c>
      <c r="F281" s="21">
        <v>0.49</v>
      </c>
      <c r="G281" s="21">
        <v>0.63</v>
      </c>
      <c r="H281" s="21">
        <v>0.04</v>
      </c>
      <c r="I281" s="21">
        <v>4.6100000000000003</v>
      </c>
      <c r="J281" s="21">
        <v>71.319999999999993</v>
      </c>
      <c r="K281" s="21">
        <v>7.0000000000000007E-2</v>
      </c>
      <c r="M281" s="21">
        <v>0.13</v>
      </c>
      <c r="P281" s="21">
        <v>84.78</v>
      </c>
      <c r="S281" s="21" t="s">
        <v>1112</v>
      </c>
    </row>
    <row r="282" spans="1:19" s="21" customFormat="1" x14ac:dyDescent="0.3">
      <c r="A282" s="21" t="s">
        <v>1113</v>
      </c>
      <c r="B282" s="21">
        <v>6.42</v>
      </c>
      <c r="C282" s="21">
        <v>0.01</v>
      </c>
      <c r="D282" s="21">
        <v>1.54</v>
      </c>
      <c r="E282" s="21">
        <v>-0.01</v>
      </c>
      <c r="F282" s="21">
        <v>1.33</v>
      </c>
      <c r="G282" s="21">
        <v>2.08</v>
      </c>
      <c r="H282" s="21">
        <v>0.2</v>
      </c>
      <c r="I282" s="21">
        <v>27.74</v>
      </c>
      <c r="J282" s="21">
        <v>38.03</v>
      </c>
      <c r="K282" s="21">
        <v>0.24</v>
      </c>
      <c r="M282" s="21">
        <v>-0.46</v>
      </c>
      <c r="P282" s="21">
        <v>77.58</v>
      </c>
      <c r="S282" s="21" t="s">
        <v>1114</v>
      </c>
    </row>
    <row r="283" spans="1:19" s="21" customFormat="1" x14ac:dyDescent="0.3">
      <c r="A283" s="21" t="s">
        <v>1115</v>
      </c>
      <c r="B283" s="21">
        <v>6.05</v>
      </c>
      <c r="C283" s="21">
        <v>0.03</v>
      </c>
      <c r="D283" s="21">
        <v>2.04</v>
      </c>
      <c r="E283" s="21">
        <v>-0.01</v>
      </c>
      <c r="F283" s="21">
        <v>1.71</v>
      </c>
      <c r="G283" s="21">
        <v>2.83</v>
      </c>
      <c r="H283" s="21">
        <v>0.18</v>
      </c>
      <c r="I283" s="21">
        <v>29.19</v>
      </c>
      <c r="J283" s="21">
        <v>36.58</v>
      </c>
      <c r="K283" s="21">
        <v>0.36</v>
      </c>
      <c r="M283" s="21">
        <v>-0.67</v>
      </c>
      <c r="P283" s="21">
        <v>78.98</v>
      </c>
      <c r="S283" s="21" t="s">
        <v>1116</v>
      </c>
    </row>
    <row r="284" spans="1:19" s="21" customFormat="1" x14ac:dyDescent="0.3">
      <c r="A284" s="21" t="s">
        <v>1117</v>
      </c>
      <c r="B284" s="21">
        <v>4.72</v>
      </c>
      <c r="C284" s="21">
        <v>0.02</v>
      </c>
      <c r="D284" s="21">
        <v>1.34</v>
      </c>
      <c r="E284" s="21">
        <v>-0.01</v>
      </c>
      <c r="F284" s="21">
        <v>1.26</v>
      </c>
      <c r="G284" s="21">
        <v>2.67</v>
      </c>
      <c r="H284" s="21">
        <v>0.35</v>
      </c>
      <c r="I284" s="21">
        <v>33.83</v>
      </c>
      <c r="J284" s="21">
        <v>34.11</v>
      </c>
      <c r="K284" s="21">
        <v>0.3</v>
      </c>
      <c r="M284" s="21">
        <v>-0.56000000000000005</v>
      </c>
      <c r="P284" s="21">
        <v>78.59</v>
      </c>
      <c r="S284" s="21" t="s">
        <v>1118</v>
      </c>
    </row>
    <row r="285" spans="1:19" s="21" customFormat="1" x14ac:dyDescent="0.3">
      <c r="A285" s="21" t="s">
        <v>1119</v>
      </c>
      <c r="B285" s="21">
        <v>9.23</v>
      </c>
      <c r="C285" s="21">
        <v>0.04</v>
      </c>
      <c r="D285" s="21">
        <v>2.23</v>
      </c>
      <c r="E285" s="21">
        <v>0</v>
      </c>
      <c r="F285" s="21">
        <v>1.23</v>
      </c>
      <c r="G285" s="21">
        <v>2.12</v>
      </c>
      <c r="H285" s="21">
        <v>0.22</v>
      </c>
      <c r="I285" s="21">
        <v>27.25</v>
      </c>
      <c r="J285" s="21">
        <v>37.880000000000003</v>
      </c>
      <c r="K285" s="21">
        <v>0.23</v>
      </c>
      <c r="M285" s="21">
        <v>-0.55000000000000004</v>
      </c>
      <c r="P285" s="21">
        <v>80.44</v>
      </c>
      <c r="S285" s="21" t="s">
        <v>1120</v>
      </c>
    </row>
    <row r="286" spans="1:19" s="21" customFormat="1" x14ac:dyDescent="0.3">
      <c r="A286" s="21" t="s">
        <v>1121</v>
      </c>
      <c r="B286" s="21">
        <v>13.67</v>
      </c>
      <c r="C286" s="21">
        <v>0.02</v>
      </c>
      <c r="D286" s="21">
        <v>2.5099999999999998</v>
      </c>
      <c r="E286" s="21">
        <v>0</v>
      </c>
      <c r="F286" s="21">
        <v>0.6</v>
      </c>
      <c r="G286" s="21">
        <v>1.23</v>
      </c>
      <c r="H286" s="21">
        <v>0.05</v>
      </c>
      <c r="I286" s="21">
        <v>8.27</v>
      </c>
      <c r="J286" s="21">
        <v>62.48</v>
      </c>
      <c r="K286" s="21">
        <v>0.24</v>
      </c>
      <c r="M286" s="21">
        <v>-0.04</v>
      </c>
      <c r="P286" s="21">
        <v>89.08</v>
      </c>
      <c r="S286" s="21" t="s">
        <v>1122</v>
      </c>
    </row>
    <row r="287" spans="1:19" s="21" customFormat="1" x14ac:dyDescent="0.3">
      <c r="A287" s="21" t="s">
        <v>1123</v>
      </c>
      <c r="B287" s="21">
        <v>13.41</v>
      </c>
      <c r="C287" s="21">
        <v>0.08</v>
      </c>
      <c r="D287" s="21">
        <v>2.78</v>
      </c>
      <c r="E287" s="21">
        <v>-0.01</v>
      </c>
      <c r="F287" s="21">
        <v>0.71</v>
      </c>
      <c r="G287" s="21">
        <v>1.22</v>
      </c>
      <c r="H287" s="21">
        <v>0.13</v>
      </c>
      <c r="I287" s="21">
        <v>10.39</v>
      </c>
      <c r="J287" s="21">
        <v>52.6</v>
      </c>
      <c r="K287" s="21">
        <v>0.13</v>
      </c>
      <c r="M287" s="21">
        <v>-0.13</v>
      </c>
      <c r="P287" s="21">
        <v>81.45</v>
      </c>
      <c r="S287" s="21" t="s">
        <v>1124</v>
      </c>
    </row>
    <row r="288" spans="1:19" s="21" customFormat="1" x14ac:dyDescent="0.3">
      <c r="A288" s="21" t="s">
        <v>1125</v>
      </c>
      <c r="B288" s="21">
        <v>7.84</v>
      </c>
      <c r="C288" s="21">
        <v>0.02</v>
      </c>
      <c r="D288" s="21">
        <v>0.77</v>
      </c>
      <c r="E288" s="21">
        <v>-0.01</v>
      </c>
      <c r="F288" s="21">
        <v>0.75</v>
      </c>
      <c r="G288" s="21">
        <v>1.36</v>
      </c>
      <c r="H288" s="21">
        <v>0.09</v>
      </c>
      <c r="I288" s="21">
        <v>11.51</v>
      </c>
      <c r="J288" s="21">
        <v>55.29</v>
      </c>
      <c r="K288" s="21">
        <v>0.14000000000000001</v>
      </c>
      <c r="M288" s="21">
        <v>-0.11</v>
      </c>
      <c r="P288" s="21">
        <v>77.760000000000005</v>
      </c>
      <c r="S288" s="21" t="s">
        <v>1126</v>
      </c>
    </row>
    <row r="289" spans="1:19" s="21" customFormat="1" x14ac:dyDescent="0.3">
      <c r="A289" s="21" t="s">
        <v>1127</v>
      </c>
      <c r="B289" s="21">
        <v>6.51</v>
      </c>
      <c r="C289" s="21">
        <v>0.04</v>
      </c>
      <c r="D289" s="21">
        <v>0.96</v>
      </c>
      <c r="E289" s="21">
        <v>0</v>
      </c>
      <c r="F289" s="21">
        <v>0.93</v>
      </c>
      <c r="G289" s="21">
        <v>2.12</v>
      </c>
      <c r="H289" s="21">
        <v>0.36</v>
      </c>
      <c r="I289" s="21">
        <v>26.65</v>
      </c>
      <c r="J289" s="21">
        <v>40.64</v>
      </c>
      <c r="K289" s="21">
        <v>0.26</v>
      </c>
      <c r="M289" s="21">
        <v>-0.46</v>
      </c>
      <c r="P289" s="21">
        <v>78.47</v>
      </c>
      <c r="S289" s="21" t="s">
        <v>1128</v>
      </c>
    </row>
    <row r="290" spans="1:19" x14ac:dyDescent="0.3">
      <c r="A290" t="s">
        <v>1129</v>
      </c>
      <c r="B290">
        <v>53.51</v>
      </c>
      <c r="C290">
        <v>0.08</v>
      </c>
      <c r="D290">
        <v>2.5299999999999998</v>
      </c>
      <c r="E290">
        <v>-0.01</v>
      </c>
      <c r="F290">
        <v>-0.01</v>
      </c>
      <c r="G290">
        <v>0.27</v>
      </c>
      <c r="H290">
        <v>-0.01</v>
      </c>
      <c r="I290">
        <v>0.17</v>
      </c>
      <c r="J290">
        <v>28.63</v>
      </c>
      <c r="K290">
        <v>13.78</v>
      </c>
      <c r="M290">
        <v>0.16</v>
      </c>
      <c r="P290">
        <v>99.12</v>
      </c>
      <c r="Q290" t="s">
        <v>968</v>
      </c>
      <c r="R290" t="s">
        <v>1421</v>
      </c>
      <c r="S290" t="s">
        <v>1130</v>
      </c>
    </row>
    <row r="291" spans="1:19" x14ac:dyDescent="0.3">
      <c r="A291" t="s">
        <v>1131</v>
      </c>
      <c r="B291">
        <v>51.87</v>
      </c>
      <c r="C291">
        <v>0.15</v>
      </c>
      <c r="D291">
        <v>1.4</v>
      </c>
      <c r="E291">
        <v>0.01</v>
      </c>
      <c r="F291">
        <v>0.01</v>
      </c>
      <c r="G291">
        <v>1.1000000000000001</v>
      </c>
      <c r="H291">
        <v>-0.03</v>
      </c>
      <c r="I291">
        <v>0.17</v>
      </c>
      <c r="J291">
        <v>29.63</v>
      </c>
      <c r="K291">
        <v>12.96</v>
      </c>
      <c r="M291">
        <v>0.16</v>
      </c>
      <c r="P291">
        <v>97.45</v>
      </c>
      <c r="Q291" t="s">
        <v>968</v>
      </c>
      <c r="R291" t="s">
        <v>1421</v>
      </c>
      <c r="S291" t="s">
        <v>1132</v>
      </c>
    </row>
    <row r="292" spans="1:19" s="1" customFormat="1" x14ac:dyDescent="0.3">
      <c r="A292" s="11" t="s">
        <v>178</v>
      </c>
      <c r="B292" s="7">
        <f>AVERAGE(B290:B291)</f>
        <v>52.69</v>
      </c>
      <c r="C292" s="7">
        <f t="shared" ref="C292:P292" si="46">AVERAGE(C290:C291)</f>
        <v>0.11499999999999999</v>
      </c>
      <c r="D292" s="7">
        <f t="shared" si="46"/>
        <v>1.9649999999999999</v>
      </c>
      <c r="E292" s="7">
        <f t="shared" si="46"/>
        <v>0</v>
      </c>
      <c r="F292" s="7">
        <f t="shared" si="46"/>
        <v>0</v>
      </c>
      <c r="G292" s="7">
        <f t="shared" si="46"/>
        <v>0.68500000000000005</v>
      </c>
      <c r="H292" s="7">
        <f t="shared" si="46"/>
        <v>-0.02</v>
      </c>
      <c r="I292" s="7">
        <f t="shared" si="46"/>
        <v>0.17</v>
      </c>
      <c r="J292" s="7">
        <f t="shared" si="46"/>
        <v>29.13</v>
      </c>
      <c r="K292" s="7">
        <f t="shared" si="46"/>
        <v>13.370000000000001</v>
      </c>
      <c r="L292" s="7"/>
      <c r="M292" s="7">
        <f t="shared" si="46"/>
        <v>0.16</v>
      </c>
      <c r="N292" s="7"/>
      <c r="O292" s="7"/>
      <c r="P292" s="7">
        <f t="shared" si="46"/>
        <v>98.284999999999997</v>
      </c>
    </row>
    <row r="293" spans="1:19" s="1" customFormat="1" x14ac:dyDescent="0.3">
      <c r="A293" s="14" t="s">
        <v>179</v>
      </c>
      <c r="B293" s="8">
        <f>_xlfn.STDEV.S(B290:B291)</f>
        <v>1.1596551211459383</v>
      </c>
      <c r="C293" s="8">
        <f t="shared" ref="C293:P293" si="47">_xlfn.STDEV.S(C290:C291)</f>
        <v>4.9497474683058366E-2</v>
      </c>
      <c r="D293" s="8">
        <f t="shared" si="47"/>
        <v>0.79903066274079915</v>
      </c>
      <c r="E293" s="8">
        <f t="shared" si="47"/>
        <v>1.4142135623730951E-2</v>
      </c>
      <c r="F293" s="8">
        <f t="shared" si="47"/>
        <v>1.4142135623730951E-2</v>
      </c>
      <c r="G293" s="8">
        <f t="shared" si="47"/>
        <v>0.58689862838483442</v>
      </c>
      <c r="H293" s="8">
        <f t="shared" si="47"/>
        <v>1.4142135623730951E-2</v>
      </c>
      <c r="I293" s="8">
        <f t="shared" si="47"/>
        <v>0</v>
      </c>
      <c r="J293" s="8">
        <f t="shared" si="47"/>
        <v>0.70710678118654757</v>
      </c>
      <c r="K293" s="8">
        <f t="shared" si="47"/>
        <v>0.57982756057296791</v>
      </c>
      <c r="L293" s="8"/>
      <c r="M293" s="8">
        <f t="shared" si="47"/>
        <v>0</v>
      </c>
      <c r="N293" s="8"/>
      <c r="O293" s="8"/>
      <c r="P293" s="8">
        <f t="shared" si="47"/>
        <v>1.1808683245815357</v>
      </c>
    </row>
    <row r="294" spans="1:19" s="1" customFormat="1" x14ac:dyDescent="0.3"/>
    <row r="295" spans="1:19" s="33" customFormat="1" x14ac:dyDescent="0.3">
      <c r="A295" s="33" t="s">
        <v>520</v>
      </c>
      <c r="B295" s="33">
        <v>52.96</v>
      </c>
      <c r="C295" s="33">
        <v>0.63</v>
      </c>
      <c r="D295" s="33">
        <v>0.31</v>
      </c>
      <c r="E295" s="33">
        <v>0.01</v>
      </c>
      <c r="F295" s="33">
        <v>0.38</v>
      </c>
      <c r="G295" s="33">
        <v>0.24</v>
      </c>
      <c r="H295" s="33">
        <v>0</v>
      </c>
      <c r="I295" s="33">
        <v>0.16</v>
      </c>
      <c r="J295" s="33">
        <v>30.46</v>
      </c>
      <c r="K295" s="33">
        <v>13.21</v>
      </c>
      <c r="M295" s="33">
        <v>0.15</v>
      </c>
      <c r="P295" s="33">
        <v>98.51</v>
      </c>
      <c r="Q295" s="33" t="s">
        <v>968</v>
      </c>
      <c r="R295" s="33" t="s">
        <v>1007</v>
      </c>
      <c r="S295" s="33" t="s">
        <v>521</v>
      </c>
    </row>
    <row r="296" spans="1:19" s="33" customFormat="1" x14ac:dyDescent="0.3">
      <c r="A296" s="33" t="s">
        <v>522</v>
      </c>
      <c r="B296" s="33">
        <v>52.84</v>
      </c>
      <c r="C296" s="33">
        <v>1.0900000000000001</v>
      </c>
      <c r="D296" s="33">
        <v>0.39</v>
      </c>
      <c r="E296" s="33">
        <v>0.01</v>
      </c>
      <c r="F296" s="33">
        <v>1.79</v>
      </c>
      <c r="G296" s="33">
        <v>4.6500000000000004</v>
      </c>
      <c r="H296" s="33">
        <v>-0.01</v>
      </c>
      <c r="I296" s="33">
        <v>1.3</v>
      </c>
      <c r="J296" s="33">
        <v>27.29</v>
      </c>
      <c r="K296" s="33">
        <v>9.67</v>
      </c>
      <c r="M296" s="33">
        <v>0.08</v>
      </c>
      <c r="P296" s="33">
        <v>99.11</v>
      </c>
      <c r="Q296" s="33" t="s">
        <v>970</v>
      </c>
      <c r="R296" s="33" t="s">
        <v>1007</v>
      </c>
      <c r="S296" s="33" t="s">
        <v>523</v>
      </c>
    </row>
    <row r="297" spans="1:19" s="33" customFormat="1" x14ac:dyDescent="0.3">
      <c r="A297" s="33" t="s">
        <v>524</v>
      </c>
      <c r="B297" s="33">
        <v>53.38</v>
      </c>
      <c r="C297" s="33">
        <v>0.56000000000000005</v>
      </c>
      <c r="D297" s="33">
        <v>0.18</v>
      </c>
      <c r="E297" s="33">
        <v>0</v>
      </c>
      <c r="F297" s="33">
        <v>3.49</v>
      </c>
      <c r="G297" s="33">
        <v>4.8600000000000003</v>
      </c>
      <c r="H297" s="33">
        <v>0.03</v>
      </c>
      <c r="I297" s="33">
        <v>0.93</v>
      </c>
      <c r="J297" s="33">
        <v>25.6</v>
      </c>
      <c r="K297" s="33">
        <v>10.210000000000001</v>
      </c>
      <c r="M297" s="33">
        <v>0.1</v>
      </c>
      <c r="P297" s="33">
        <v>99.34</v>
      </c>
      <c r="Q297" s="33" t="s">
        <v>970</v>
      </c>
      <c r="R297" s="33" t="s">
        <v>1007</v>
      </c>
      <c r="S297" s="33" t="s">
        <v>525</v>
      </c>
    </row>
    <row r="298" spans="1:19" s="33" customFormat="1" x14ac:dyDescent="0.3">
      <c r="A298" s="33" t="s">
        <v>526</v>
      </c>
      <c r="B298" s="33">
        <v>52.76</v>
      </c>
      <c r="C298" s="33">
        <v>0.35</v>
      </c>
      <c r="D298" s="33">
        <v>0.15</v>
      </c>
      <c r="E298" s="33">
        <v>0.01</v>
      </c>
      <c r="F298" s="33">
        <v>4.63</v>
      </c>
      <c r="G298" s="33">
        <v>8.9700000000000006</v>
      </c>
      <c r="H298" s="33">
        <v>0</v>
      </c>
      <c r="I298" s="33">
        <v>2.09</v>
      </c>
      <c r="J298" s="33">
        <v>23.2</v>
      </c>
      <c r="K298" s="33">
        <v>7.24</v>
      </c>
      <c r="M298" s="33">
        <v>0.03</v>
      </c>
      <c r="P298" s="33">
        <v>99.43</v>
      </c>
      <c r="Q298" s="33" t="s">
        <v>970</v>
      </c>
      <c r="R298" s="33" t="s">
        <v>1007</v>
      </c>
      <c r="S298" s="33" t="s">
        <v>527</v>
      </c>
    </row>
    <row r="299" spans="1:19" s="33" customFormat="1" x14ac:dyDescent="0.3">
      <c r="A299" s="33" t="s">
        <v>528</v>
      </c>
      <c r="B299" s="33">
        <v>53.88</v>
      </c>
      <c r="C299" s="33">
        <v>1.75</v>
      </c>
      <c r="D299" s="33">
        <v>1.1000000000000001</v>
      </c>
      <c r="E299" s="33">
        <v>-0.01</v>
      </c>
      <c r="F299" s="33">
        <v>14.7</v>
      </c>
      <c r="G299" s="33">
        <v>5.25</v>
      </c>
      <c r="H299" s="33">
        <v>-0.01</v>
      </c>
      <c r="I299" s="33">
        <v>1.49</v>
      </c>
      <c r="J299" s="33">
        <v>13.28</v>
      </c>
      <c r="K299" s="33">
        <v>5.96</v>
      </c>
      <c r="M299" s="33">
        <v>2.34</v>
      </c>
      <c r="P299" s="33">
        <v>99.74</v>
      </c>
      <c r="Q299" s="33" t="s">
        <v>970</v>
      </c>
      <c r="R299" s="33" t="s">
        <v>1007</v>
      </c>
      <c r="S299" s="33" t="s">
        <v>529</v>
      </c>
    </row>
    <row r="300" spans="1:19" s="33" customFormat="1" x14ac:dyDescent="0.3">
      <c r="A300" s="33" t="s">
        <v>530</v>
      </c>
      <c r="B300" s="33">
        <v>53.55</v>
      </c>
      <c r="C300" s="33">
        <v>2.11</v>
      </c>
      <c r="D300" s="33">
        <v>0.89</v>
      </c>
      <c r="E300" s="33">
        <v>-0.01</v>
      </c>
      <c r="F300" s="33">
        <v>12.9</v>
      </c>
      <c r="G300" s="33">
        <v>4.47</v>
      </c>
      <c r="H300" s="33">
        <v>-0.01</v>
      </c>
      <c r="I300" s="33">
        <v>1.58</v>
      </c>
      <c r="J300" s="33">
        <v>15.34</v>
      </c>
      <c r="K300" s="33">
        <v>6.37</v>
      </c>
      <c r="M300" s="33">
        <v>1.82</v>
      </c>
      <c r="P300" s="33">
        <v>99.04</v>
      </c>
      <c r="Q300" s="33" t="s">
        <v>970</v>
      </c>
      <c r="R300" s="33" t="s">
        <v>1007</v>
      </c>
      <c r="S300" s="33" t="s">
        <v>531</v>
      </c>
    </row>
    <row r="301" spans="1:19" s="33" customFormat="1" x14ac:dyDescent="0.3">
      <c r="A301" s="33" t="s">
        <v>532</v>
      </c>
      <c r="B301" s="33">
        <v>52.77</v>
      </c>
      <c r="C301" s="33">
        <v>1.19</v>
      </c>
      <c r="D301" s="33">
        <v>0.15</v>
      </c>
      <c r="E301" s="33">
        <v>0</v>
      </c>
      <c r="F301" s="33">
        <v>0.63</v>
      </c>
      <c r="G301" s="33">
        <v>1.4</v>
      </c>
      <c r="H301" s="33">
        <v>0.02</v>
      </c>
      <c r="I301" s="33">
        <v>0.65</v>
      </c>
      <c r="J301" s="33">
        <v>29.9</v>
      </c>
      <c r="K301" s="33">
        <v>12.11</v>
      </c>
      <c r="M301" s="33">
        <v>0.13</v>
      </c>
      <c r="P301" s="33">
        <v>98.95</v>
      </c>
      <c r="Q301" s="33" t="s">
        <v>970</v>
      </c>
      <c r="R301" s="33" t="s">
        <v>1007</v>
      </c>
      <c r="S301" s="33" t="s">
        <v>533</v>
      </c>
    </row>
    <row r="302" spans="1:19" s="33" customFormat="1" x14ac:dyDescent="0.3">
      <c r="A302" s="33" t="s">
        <v>534</v>
      </c>
      <c r="B302" s="33">
        <v>52.36</v>
      </c>
      <c r="C302" s="33">
        <v>1.21</v>
      </c>
      <c r="D302" s="33">
        <v>0.16</v>
      </c>
      <c r="E302" s="33">
        <v>0</v>
      </c>
      <c r="F302" s="33">
        <v>1.32</v>
      </c>
      <c r="G302" s="33">
        <v>4.07</v>
      </c>
      <c r="H302" s="33">
        <v>0</v>
      </c>
      <c r="I302" s="33">
        <v>1.1100000000000001</v>
      </c>
      <c r="J302" s="33">
        <v>27.99</v>
      </c>
      <c r="K302" s="33">
        <v>10.43</v>
      </c>
      <c r="M302" s="33">
        <v>0.09</v>
      </c>
      <c r="P302" s="33">
        <v>98.73</v>
      </c>
      <c r="Q302" s="33" t="s">
        <v>970</v>
      </c>
      <c r="R302" s="33" t="s">
        <v>1007</v>
      </c>
      <c r="S302" s="33" t="s">
        <v>535</v>
      </c>
    </row>
    <row r="303" spans="1:19" s="33" customFormat="1" x14ac:dyDescent="0.3">
      <c r="A303" s="34" t="s">
        <v>178</v>
      </c>
      <c r="B303" s="35">
        <f>AVERAGE(B295:B302)</f>
        <v>53.0625</v>
      </c>
      <c r="C303" s="35">
        <f t="shared" ref="C303:P303" si="48">AVERAGE(C295:C302)</f>
        <v>1.1112500000000001</v>
      </c>
      <c r="D303" s="35">
        <f t="shared" si="48"/>
        <v>0.41625000000000001</v>
      </c>
      <c r="E303" s="35">
        <f t="shared" si="48"/>
        <v>1.2499999999999996E-3</v>
      </c>
      <c r="F303" s="35">
        <f t="shared" si="48"/>
        <v>4.9800000000000004</v>
      </c>
      <c r="G303" s="35">
        <f t="shared" si="48"/>
        <v>4.2387499999999996</v>
      </c>
      <c r="H303" s="35">
        <f t="shared" si="48"/>
        <v>2.4999999999999996E-3</v>
      </c>
      <c r="I303" s="35">
        <f t="shared" si="48"/>
        <v>1.1637500000000001</v>
      </c>
      <c r="J303" s="35">
        <f t="shared" si="48"/>
        <v>24.1325</v>
      </c>
      <c r="K303" s="35">
        <f t="shared" si="48"/>
        <v>9.4000000000000021</v>
      </c>
      <c r="L303" s="35"/>
      <c r="M303" s="35">
        <f t="shared" si="48"/>
        <v>0.59249999999999992</v>
      </c>
      <c r="N303" s="35"/>
      <c r="O303" s="35"/>
      <c r="P303" s="35">
        <f t="shared" si="48"/>
        <v>99.106250000000017</v>
      </c>
    </row>
    <row r="304" spans="1:19" s="33" customFormat="1" x14ac:dyDescent="0.3">
      <c r="A304" s="36" t="s">
        <v>179</v>
      </c>
      <c r="B304" s="37">
        <f>_xlfn.STDEV.S(B295:B302)</f>
        <v>0.49818957952054493</v>
      </c>
      <c r="C304" s="37">
        <f t="shared" ref="C304:P304" si="49">_xlfn.STDEV.S(C295:C302)</f>
        <v>0.60200705975926883</v>
      </c>
      <c r="D304" s="37">
        <f t="shared" si="49"/>
        <v>0.37171177390169235</v>
      </c>
      <c r="E304" s="37">
        <f t="shared" si="49"/>
        <v>8.3452296039628025E-3</v>
      </c>
      <c r="F304" s="37">
        <f t="shared" si="49"/>
        <v>5.64676392787434</v>
      </c>
      <c r="G304" s="37">
        <f t="shared" si="49"/>
        <v>2.6211471725181719</v>
      </c>
      <c r="H304" s="37">
        <f t="shared" si="49"/>
        <v>1.48804761828569E-2</v>
      </c>
      <c r="I304" s="37">
        <f t="shared" si="49"/>
        <v>0.59584124203875444</v>
      </c>
      <c r="J304" s="37">
        <f t="shared" si="49"/>
        <v>6.5055948448788543</v>
      </c>
      <c r="K304" s="37">
        <f t="shared" si="49"/>
        <v>2.6546509052173657</v>
      </c>
      <c r="L304" s="37"/>
      <c r="M304" s="37">
        <f t="shared" si="49"/>
        <v>0.92923547684565488</v>
      </c>
      <c r="N304" s="37"/>
      <c r="O304" s="37"/>
      <c r="P304" s="37">
        <f t="shared" si="49"/>
        <v>0.3940608183661844</v>
      </c>
    </row>
    <row r="306" spans="1:19" s="1" customFormat="1" x14ac:dyDescent="0.3">
      <c r="A306" s="20" t="s">
        <v>632</v>
      </c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s="1" customFormat="1" x14ac:dyDescent="0.3">
      <c r="A307" s="1" t="s">
        <v>325</v>
      </c>
      <c r="B307" s="6">
        <v>50.7</v>
      </c>
      <c r="C307" s="6"/>
      <c r="D307" s="6">
        <v>1.1000000000000001</v>
      </c>
      <c r="E307" s="6"/>
      <c r="G307" s="6">
        <v>11.83</v>
      </c>
      <c r="H307" s="6">
        <v>0.01</v>
      </c>
      <c r="J307" s="6">
        <v>23.24</v>
      </c>
      <c r="K307" s="6">
        <v>6.61</v>
      </c>
      <c r="M307" s="6">
        <v>0.09</v>
      </c>
      <c r="N307" s="6"/>
      <c r="O307" s="6"/>
      <c r="P307" s="1">
        <v>93.57</v>
      </c>
      <c r="R307" s="1" t="s">
        <v>445</v>
      </c>
      <c r="S307" s="1" t="s">
        <v>326</v>
      </c>
    </row>
    <row r="308" spans="1:19" s="1" customFormat="1" x14ac:dyDescent="0.3">
      <c r="A308" s="1" t="s">
        <v>327</v>
      </c>
      <c r="B308" s="6">
        <v>49.93</v>
      </c>
      <c r="C308" s="6"/>
      <c r="D308" s="6">
        <v>0.81</v>
      </c>
      <c r="E308" s="6"/>
      <c r="G308" s="6">
        <v>12.63</v>
      </c>
      <c r="H308" s="6">
        <v>0.01</v>
      </c>
      <c r="J308" s="6">
        <v>22.76</v>
      </c>
      <c r="K308" s="6">
        <v>6.08</v>
      </c>
      <c r="M308" s="6">
        <v>0.09</v>
      </c>
      <c r="N308" s="6"/>
      <c r="O308" s="6"/>
      <c r="P308" s="1">
        <v>92.31</v>
      </c>
      <c r="R308" s="1" t="s">
        <v>445</v>
      </c>
      <c r="S308" s="1" t="s">
        <v>328</v>
      </c>
    </row>
    <row r="309" spans="1:19" s="1" customFormat="1" x14ac:dyDescent="0.3">
      <c r="A309" s="1" t="s">
        <v>349</v>
      </c>
      <c r="B309" s="6">
        <v>49.33</v>
      </c>
      <c r="C309" s="6"/>
      <c r="D309" s="6">
        <v>0.9</v>
      </c>
      <c r="E309" s="6"/>
      <c r="G309" s="6">
        <v>14.06</v>
      </c>
      <c r="H309" s="6">
        <v>0.02</v>
      </c>
      <c r="J309" s="6">
        <v>22.63</v>
      </c>
      <c r="K309" s="6">
        <v>5.31</v>
      </c>
      <c r="M309" s="6">
        <v>0.06</v>
      </c>
      <c r="N309" s="6"/>
      <c r="O309" s="6"/>
      <c r="P309" s="6">
        <v>92.31</v>
      </c>
      <c r="R309" s="1" t="s">
        <v>445</v>
      </c>
      <c r="S309" s="1" t="s">
        <v>350</v>
      </c>
    </row>
    <row r="310" spans="1:19" s="1" customFormat="1" x14ac:dyDescent="0.3">
      <c r="A310" s="1" t="s">
        <v>353</v>
      </c>
      <c r="B310" s="6">
        <v>52.61</v>
      </c>
      <c r="C310" s="6"/>
      <c r="D310" s="6">
        <v>1.28</v>
      </c>
      <c r="E310" s="6"/>
      <c r="G310" s="6">
        <v>3.29</v>
      </c>
      <c r="H310" s="6">
        <v>0.04</v>
      </c>
      <c r="J310" s="6">
        <v>25.46</v>
      </c>
      <c r="K310" s="6">
        <v>11.43</v>
      </c>
      <c r="M310" s="6">
        <v>0.03</v>
      </c>
      <c r="N310" s="6"/>
      <c r="O310" s="6"/>
      <c r="P310" s="1">
        <v>94.16</v>
      </c>
      <c r="R310" s="1" t="s">
        <v>454</v>
      </c>
      <c r="S310" s="1" t="s">
        <v>354</v>
      </c>
    </row>
    <row r="311" spans="1:19" s="1" customFormat="1" x14ac:dyDescent="0.3">
      <c r="A311" s="1" t="s">
        <v>355</v>
      </c>
      <c r="B311" s="6">
        <v>52.58</v>
      </c>
      <c r="C311" s="6"/>
      <c r="D311" s="6">
        <v>2.82</v>
      </c>
      <c r="E311" s="6"/>
      <c r="G311" s="6">
        <v>2.08</v>
      </c>
      <c r="H311" s="6">
        <v>0.01</v>
      </c>
      <c r="J311" s="6">
        <v>27.12</v>
      </c>
      <c r="K311" s="6">
        <v>12.46</v>
      </c>
      <c r="M311" s="6">
        <v>0.01</v>
      </c>
      <c r="N311" s="6"/>
      <c r="O311" s="6"/>
      <c r="P311" s="1">
        <v>97.08</v>
      </c>
      <c r="R311" s="1" t="s">
        <v>454</v>
      </c>
      <c r="S311" s="1" t="s">
        <v>356</v>
      </c>
    </row>
    <row r="312" spans="1:19" s="1" customFormat="1" x14ac:dyDescent="0.3">
      <c r="A312" s="1" t="s">
        <v>357</v>
      </c>
      <c r="B312" s="6">
        <v>51.61</v>
      </c>
      <c r="C312" s="6"/>
      <c r="D312" s="6">
        <v>2.33</v>
      </c>
      <c r="E312" s="6"/>
      <c r="G312" s="6">
        <v>6</v>
      </c>
      <c r="H312" s="6">
        <v>0.05</v>
      </c>
      <c r="J312" s="6">
        <v>26.06</v>
      </c>
      <c r="K312" s="6">
        <v>10.039999999999999</v>
      </c>
      <c r="M312" s="6">
        <v>0.04</v>
      </c>
      <c r="N312" s="6"/>
      <c r="O312" s="6"/>
      <c r="P312" s="1">
        <v>96.13</v>
      </c>
      <c r="R312" s="1" t="s">
        <v>454</v>
      </c>
      <c r="S312" s="1" t="s">
        <v>358</v>
      </c>
    </row>
    <row r="313" spans="1:19" s="1" customFormat="1" x14ac:dyDescent="0.3">
      <c r="A313" s="1" t="s">
        <v>359</v>
      </c>
      <c r="B313" s="6">
        <v>52.62</v>
      </c>
      <c r="C313" s="6"/>
      <c r="D313" s="6">
        <v>1.91</v>
      </c>
      <c r="E313" s="6"/>
      <c r="G313" s="6">
        <v>2.7</v>
      </c>
      <c r="H313" s="6">
        <v>0.02</v>
      </c>
      <c r="J313" s="6">
        <v>27.42</v>
      </c>
      <c r="K313" s="6">
        <v>12.05</v>
      </c>
      <c r="M313" s="6">
        <v>0.05</v>
      </c>
      <c r="N313" s="6"/>
      <c r="O313" s="6"/>
      <c r="P313" s="1">
        <v>96.77</v>
      </c>
      <c r="R313" s="1" t="s">
        <v>454</v>
      </c>
      <c r="S313" s="1" t="s">
        <v>360</v>
      </c>
    </row>
    <row r="314" spans="1:19" s="1" customFormat="1" x14ac:dyDescent="0.3">
      <c r="A314" s="1" t="s">
        <v>361</v>
      </c>
      <c r="B314" s="6">
        <v>48.21</v>
      </c>
      <c r="C314" s="6"/>
      <c r="D314" s="6">
        <v>2.0099999999999998</v>
      </c>
      <c r="E314" s="6"/>
      <c r="G314" s="6">
        <v>0.6</v>
      </c>
      <c r="H314" s="6">
        <v>0.03</v>
      </c>
      <c r="J314" s="6">
        <v>30.72</v>
      </c>
      <c r="K314" s="6">
        <v>8.27</v>
      </c>
      <c r="M314" s="6">
        <v>1.91</v>
      </c>
      <c r="N314" s="6"/>
      <c r="O314" s="6"/>
      <c r="P314" s="1">
        <v>91.75</v>
      </c>
      <c r="R314" s="1" t="s">
        <v>454</v>
      </c>
      <c r="S314" s="1" t="s">
        <v>362</v>
      </c>
    </row>
    <row r="315" spans="1:19" s="1" customFormat="1" x14ac:dyDescent="0.3">
      <c r="A315" s="1" t="s">
        <v>421</v>
      </c>
      <c r="B315" s="6">
        <v>49.44</v>
      </c>
      <c r="D315" s="6">
        <v>1.1100000000000001</v>
      </c>
      <c r="G315" s="6">
        <v>20.56</v>
      </c>
      <c r="H315" s="6">
        <v>0</v>
      </c>
      <c r="J315" s="6">
        <v>17.739999999999998</v>
      </c>
      <c r="K315" s="6">
        <v>1.25</v>
      </c>
      <c r="M315" s="6">
        <v>0.01</v>
      </c>
      <c r="O315" s="6"/>
      <c r="P315" s="1">
        <v>90.11</v>
      </c>
      <c r="R315" s="1" t="s">
        <v>566</v>
      </c>
      <c r="S315" s="1" t="s">
        <v>422</v>
      </c>
    </row>
    <row r="316" spans="1:19" s="1" customFormat="1" x14ac:dyDescent="0.3">
      <c r="A316" s="1" t="s">
        <v>423</v>
      </c>
      <c r="B316" s="6">
        <v>50.17</v>
      </c>
      <c r="D316" s="6">
        <v>1.1599999999999999</v>
      </c>
      <c r="G316" s="6">
        <v>20.56</v>
      </c>
      <c r="H316" s="6">
        <v>0.02</v>
      </c>
      <c r="J316" s="6">
        <v>17.239999999999998</v>
      </c>
      <c r="K316" s="6">
        <v>1.23</v>
      </c>
      <c r="M316" s="6">
        <v>0</v>
      </c>
      <c r="O316" s="6"/>
      <c r="P316" s="1">
        <v>90.37</v>
      </c>
      <c r="R316" s="1" t="s">
        <v>566</v>
      </c>
      <c r="S316" s="1" t="s">
        <v>424</v>
      </c>
    </row>
    <row r="319" spans="1:19" x14ac:dyDescent="0.3">
      <c r="A319" t="s">
        <v>1507</v>
      </c>
      <c r="B319">
        <v>60.4</v>
      </c>
      <c r="C319">
        <v>0.19</v>
      </c>
      <c r="D319">
        <v>0.06</v>
      </c>
      <c r="E319">
        <v>-0.03</v>
      </c>
      <c r="F319">
        <v>-0.02</v>
      </c>
      <c r="G319">
        <v>10.91</v>
      </c>
      <c r="I319">
        <v>2.91</v>
      </c>
      <c r="J319">
        <v>2.2000000000000002</v>
      </c>
      <c r="K319">
        <v>-0.01</v>
      </c>
      <c r="L319">
        <v>5.33</v>
      </c>
      <c r="M319">
        <v>0.08</v>
      </c>
      <c r="P319">
        <v>82.06</v>
      </c>
      <c r="R319" t="s">
        <v>457</v>
      </c>
      <c r="S319" t="s">
        <v>1464</v>
      </c>
    </row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pane ySplit="1" topLeftCell="A2" activePane="bottomLeft" state="frozen"/>
      <selection pane="bottomLeft" activeCell="B99" sqref="B99"/>
    </sheetView>
  </sheetViews>
  <sheetFormatPr defaultRowHeight="14.4" x14ac:dyDescent="0.3"/>
  <cols>
    <col min="1" max="1" width="18.6640625" bestFit="1" customWidth="1"/>
    <col min="12" max="12" width="12.6640625" bestFit="1" customWidth="1"/>
    <col min="13" max="13" width="24.33203125" bestFit="1" customWidth="1"/>
    <col min="14" max="14" width="41.33203125" bestFit="1" customWidth="1"/>
  </cols>
  <sheetData>
    <row r="1" spans="1:15" s="2" customFormat="1" x14ac:dyDescent="0.3">
      <c r="A1" s="2" t="s">
        <v>16</v>
      </c>
      <c r="B1" s="2" t="s">
        <v>0</v>
      </c>
      <c r="C1" s="2" t="s">
        <v>2</v>
      </c>
      <c r="D1" s="2" t="s">
        <v>4</v>
      </c>
      <c r="E1" s="2" t="s">
        <v>6</v>
      </c>
      <c r="F1" s="2" t="s">
        <v>7</v>
      </c>
      <c r="G1" s="2" t="s">
        <v>8</v>
      </c>
      <c r="H1" s="2" t="s">
        <v>10</v>
      </c>
      <c r="I1" s="2" t="s">
        <v>11</v>
      </c>
      <c r="J1" s="2" t="s">
        <v>9</v>
      </c>
      <c r="K1" s="2" t="s">
        <v>14</v>
      </c>
      <c r="L1" s="2" t="s">
        <v>973</v>
      </c>
      <c r="M1" s="2" t="s">
        <v>441</v>
      </c>
      <c r="N1" s="2" t="s">
        <v>17</v>
      </c>
    </row>
    <row r="2" spans="1:15" x14ac:dyDescent="0.3">
      <c r="A2" t="s">
        <v>614</v>
      </c>
      <c r="B2">
        <v>58.42</v>
      </c>
      <c r="C2">
        <v>17.11</v>
      </c>
      <c r="D2">
        <v>0.21</v>
      </c>
      <c r="E2">
        <v>0.26</v>
      </c>
      <c r="F2">
        <v>0.03</v>
      </c>
      <c r="G2">
        <v>0.05</v>
      </c>
      <c r="H2">
        <v>0.32</v>
      </c>
      <c r="I2">
        <v>15.77</v>
      </c>
      <c r="K2">
        <v>92.17</v>
      </c>
      <c r="L2" t="s">
        <v>951</v>
      </c>
      <c r="M2" t="s">
        <v>1014</v>
      </c>
      <c r="N2" t="s">
        <v>615</v>
      </c>
      <c r="O2" t="s">
        <v>613</v>
      </c>
    </row>
    <row r="3" spans="1:15" x14ac:dyDescent="0.3">
      <c r="A3" t="s">
        <v>618</v>
      </c>
      <c r="B3">
        <v>63.02</v>
      </c>
      <c r="C3">
        <v>18.690000000000001</v>
      </c>
      <c r="D3">
        <v>0.04</v>
      </c>
      <c r="E3">
        <v>0.18</v>
      </c>
      <c r="F3">
        <v>0.04</v>
      </c>
      <c r="G3">
        <v>0.01</v>
      </c>
      <c r="H3">
        <v>0.48</v>
      </c>
      <c r="I3">
        <v>16.11</v>
      </c>
      <c r="K3">
        <v>98.57</v>
      </c>
      <c r="L3" t="s">
        <v>951</v>
      </c>
      <c r="M3" t="s">
        <v>1014</v>
      </c>
      <c r="N3" t="s">
        <v>619</v>
      </c>
      <c r="O3" t="s">
        <v>613</v>
      </c>
    </row>
    <row r="4" spans="1:15" x14ac:dyDescent="0.3">
      <c r="A4" t="s">
        <v>616</v>
      </c>
      <c r="B4">
        <v>60.9</v>
      </c>
      <c r="C4">
        <v>17.96</v>
      </c>
      <c r="D4">
        <v>0.04</v>
      </c>
      <c r="E4">
        <v>0.15</v>
      </c>
      <c r="F4">
        <v>0.03</v>
      </c>
      <c r="G4">
        <v>0.04</v>
      </c>
      <c r="H4">
        <v>0.97</v>
      </c>
      <c r="I4">
        <v>15.04</v>
      </c>
      <c r="K4">
        <v>95.14</v>
      </c>
      <c r="L4" t="s">
        <v>951</v>
      </c>
      <c r="M4" t="s">
        <v>1014</v>
      </c>
      <c r="N4" t="s">
        <v>617</v>
      </c>
      <c r="O4" t="s">
        <v>613</v>
      </c>
    </row>
    <row r="5" spans="1:15" x14ac:dyDescent="0.3">
      <c r="A5" t="s">
        <v>611</v>
      </c>
      <c r="B5">
        <v>57.36</v>
      </c>
      <c r="C5">
        <v>17.579999999999998</v>
      </c>
      <c r="D5">
        <v>0.3</v>
      </c>
      <c r="E5">
        <v>0.7</v>
      </c>
      <c r="F5">
        <v>0.04</v>
      </c>
      <c r="G5">
        <v>0.04</v>
      </c>
      <c r="H5">
        <v>0.23</v>
      </c>
      <c r="I5">
        <v>14.46</v>
      </c>
      <c r="K5">
        <v>90.71</v>
      </c>
      <c r="L5" t="s">
        <v>951</v>
      </c>
      <c r="M5" t="s">
        <v>1014</v>
      </c>
      <c r="N5" t="s">
        <v>612</v>
      </c>
      <c r="O5" t="s">
        <v>613</v>
      </c>
    </row>
    <row r="6" spans="1:15" x14ac:dyDescent="0.3">
      <c r="A6" s="2" t="s">
        <v>178</v>
      </c>
      <c r="B6" s="4">
        <f>AVERAGE(B2:B5)</f>
        <v>59.924999999999997</v>
      </c>
      <c r="C6" s="4">
        <f t="shared" ref="C6:K6" si="0">AVERAGE(C2:C5)</f>
        <v>17.835000000000001</v>
      </c>
      <c r="D6" s="4">
        <f t="shared" si="0"/>
        <v>0.14749999999999999</v>
      </c>
      <c r="E6" s="4">
        <f t="shared" si="0"/>
        <v>0.32250000000000001</v>
      </c>
      <c r="F6" s="4">
        <f t="shared" si="0"/>
        <v>3.5000000000000003E-2</v>
      </c>
      <c r="G6" s="4">
        <f t="shared" si="0"/>
        <v>3.5000000000000003E-2</v>
      </c>
      <c r="H6" s="4">
        <f t="shared" si="0"/>
        <v>0.5</v>
      </c>
      <c r="I6" s="4">
        <f t="shared" si="0"/>
        <v>15.345000000000001</v>
      </c>
      <c r="J6" s="4"/>
      <c r="K6" s="4">
        <f t="shared" si="0"/>
        <v>94.147499999999994</v>
      </c>
    </row>
    <row r="7" spans="1:15" x14ac:dyDescent="0.3">
      <c r="A7" s="3" t="s">
        <v>179</v>
      </c>
      <c r="B7" s="5">
        <f>_xlfn.STDEV.S(B2:B5)</f>
        <v>2.5412529717969186</v>
      </c>
      <c r="C7" s="5">
        <f t="shared" ref="C7:K7" si="1">_xlfn.STDEV.S(C2:C5)</f>
        <v>0.66765759687632398</v>
      </c>
      <c r="D7" s="5">
        <f t="shared" si="1"/>
        <v>0.12945398152754256</v>
      </c>
      <c r="E7" s="5">
        <f t="shared" si="1"/>
        <v>0.2559133968096759</v>
      </c>
      <c r="F7" s="5">
        <f t="shared" si="1"/>
        <v>5.773502691896258E-3</v>
      </c>
      <c r="G7" s="5">
        <f t="shared" si="1"/>
        <v>1.732050807568877E-2</v>
      </c>
      <c r="H7" s="5">
        <f t="shared" si="1"/>
        <v>0.3299494910841152</v>
      </c>
      <c r="I7" s="5">
        <f t="shared" si="1"/>
        <v>0.73984232554421081</v>
      </c>
      <c r="J7" s="5"/>
      <c r="K7" s="5">
        <f t="shared" si="1"/>
        <v>3.4770904982949933</v>
      </c>
    </row>
    <row r="8" spans="1:15" x14ac:dyDescent="0.3">
      <c r="A8" s="3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 s="33" customFormat="1" x14ac:dyDescent="0.3">
      <c r="A9" s="33" t="s">
        <v>201</v>
      </c>
      <c r="B9" s="33">
        <v>65.55</v>
      </c>
      <c r="C9" s="33">
        <v>19.05</v>
      </c>
      <c r="D9" s="33">
        <v>0.04</v>
      </c>
      <c r="E9" s="33">
        <v>0.09</v>
      </c>
      <c r="F9" s="33">
        <v>0.01</v>
      </c>
      <c r="G9" s="33">
        <v>0.01</v>
      </c>
      <c r="H9" s="33">
        <v>0.56000000000000005</v>
      </c>
      <c r="I9" s="33">
        <v>15.68</v>
      </c>
      <c r="K9" s="33">
        <v>101</v>
      </c>
      <c r="L9" s="33" t="s">
        <v>951</v>
      </c>
      <c r="M9" s="33" t="s">
        <v>1010</v>
      </c>
      <c r="N9" s="33" t="s">
        <v>202</v>
      </c>
    </row>
    <row r="10" spans="1:15" s="33" customFormat="1" x14ac:dyDescent="0.3">
      <c r="A10" s="33" t="s">
        <v>229</v>
      </c>
      <c r="B10" s="33">
        <v>64.69</v>
      </c>
      <c r="C10" s="33">
        <v>18.88</v>
      </c>
      <c r="D10" s="33">
        <v>0.03</v>
      </c>
      <c r="E10" s="33">
        <v>0.28000000000000003</v>
      </c>
      <c r="F10" s="33">
        <v>0.05</v>
      </c>
      <c r="G10" s="33">
        <v>0.02</v>
      </c>
      <c r="H10" s="33">
        <v>1.52</v>
      </c>
      <c r="I10" s="33">
        <v>14.68</v>
      </c>
      <c r="K10" s="33">
        <v>100.15</v>
      </c>
      <c r="L10" s="33" t="s">
        <v>951</v>
      </c>
      <c r="M10" s="33" t="s">
        <v>1010</v>
      </c>
      <c r="N10" s="33" t="s">
        <v>230</v>
      </c>
    </row>
    <row r="11" spans="1:15" s="33" customFormat="1" x14ac:dyDescent="0.3">
      <c r="A11" s="33" t="s">
        <v>231</v>
      </c>
      <c r="B11" s="33">
        <v>64.489999999999995</v>
      </c>
      <c r="C11" s="33">
        <v>18.91</v>
      </c>
      <c r="D11" s="33">
        <v>0.05</v>
      </c>
      <c r="E11" s="33">
        <v>0.09</v>
      </c>
      <c r="F11" s="33">
        <v>0.02</v>
      </c>
      <c r="G11" s="33">
        <v>0.01</v>
      </c>
      <c r="H11" s="33">
        <v>1.34</v>
      </c>
      <c r="I11" s="33">
        <v>15.03</v>
      </c>
      <c r="K11" s="33">
        <v>99.95</v>
      </c>
      <c r="L11" s="33" t="s">
        <v>951</v>
      </c>
      <c r="M11" s="33" t="s">
        <v>1010</v>
      </c>
      <c r="N11" s="33" t="s">
        <v>232</v>
      </c>
    </row>
    <row r="12" spans="1:15" s="33" customFormat="1" x14ac:dyDescent="0.3">
      <c r="A12" s="34" t="s">
        <v>178</v>
      </c>
      <c r="B12" s="35">
        <f t="shared" ref="B12:I12" si="2">AVERAGE(B9:B11)</f>
        <v>64.910000000000011</v>
      </c>
      <c r="C12" s="35">
        <f t="shared" si="2"/>
        <v>18.946666666666669</v>
      </c>
      <c r="D12" s="35">
        <f t="shared" si="2"/>
        <v>0.04</v>
      </c>
      <c r="E12" s="35">
        <f t="shared" si="2"/>
        <v>0.15333333333333332</v>
      </c>
      <c r="F12" s="35">
        <f t="shared" si="2"/>
        <v>2.6666666666666668E-2</v>
      </c>
      <c r="G12" s="35">
        <f t="shared" si="2"/>
        <v>1.3333333333333334E-2</v>
      </c>
      <c r="H12" s="35">
        <f t="shared" si="2"/>
        <v>1.1399999999999999</v>
      </c>
      <c r="I12" s="35">
        <f t="shared" si="2"/>
        <v>15.13</v>
      </c>
      <c r="J12" s="35"/>
      <c r="K12" s="35">
        <f>AVERAGE(K9:K11)</f>
        <v>100.36666666666667</v>
      </c>
    </row>
    <row r="13" spans="1:15" s="33" customFormat="1" x14ac:dyDescent="0.3">
      <c r="A13" s="36" t="s">
        <v>179</v>
      </c>
      <c r="B13" s="37">
        <f t="shared" ref="B13:I13" si="3">_xlfn.STDEV.S(B9:B11)</f>
        <v>0.56320511361314962</v>
      </c>
      <c r="C13" s="37">
        <f t="shared" si="3"/>
        <v>9.0737717258775399E-2</v>
      </c>
      <c r="D13" s="37">
        <f t="shared" si="3"/>
        <v>9.9999999999999915E-3</v>
      </c>
      <c r="E13" s="37">
        <f t="shared" si="3"/>
        <v>0.10969655114602893</v>
      </c>
      <c r="F13" s="37">
        <f t="shared" si="3"/>
        <v>2.0816659994661334E-2</v>
      </c>
      <c r="G13" s="37">
        <f t="shared" si="3"/>
        <v>5.7735026918962588E-3</v>
      </c>
      <c r="H13" s="37">
        <f t="shared" si="3"/>
        <v>0.51029403288692354</v>
      </c>
      <c r="I13" s="37">
        <f t="shared" si="3"/>
        <v>0.50744457825461098</v>
      </c>
      <c r="J13" s="37"/>
      <c r="K13" s="37">
        <f>_xlfn.STDEV.S(K9:K11)</f>
        <v>0.55752428945592225</v>
      </c>
    </row>
    <row r="14" spans="1:15" s="33" customFormat="1" x14ac:dyDescent="0.3"/>
    <row r="15" spans="1:15" s="33" customFormat="1" x14ac:dyDescent="0.3">
      <c r="A15" s="33" t="s">
        <v>215</v>
      </c>
      <c r="B15" s="33">
        <v>67.510000000000005</v>
      </c>
      <c r="C15" s="33">
        <v>19.440000000000001</v>
      </c>
      <c r="D15" s="33">
        <v>7.0000000000000007E-2</v>
      </c>
      <c r="E15" s="33">
        <v>0.06</v>
      </c>
      <c r="F15" s="33">
        <v>0.06</v>
      </c>
      <c r="G15" s="33">
        <v>-0.02</v>
      </c>
      <c r="H15" s="33">
        <v>7.05</v>
      </c>
      <c r="I15" s="33">
        <v>6.72</v>
      </c>
      <c r="K15" s="33">
        <v>100.91</v>
      </c>
      <c r="L15" s="33" t="s">
        <v>449</v>
      </c>
      <c r="M15" s="33" t="s">
        <v>1010</v>
      </c>
      <c r="N15" s="33" t="s">
        <v>216</v>
      </c>
    </row>
    <row r="16" spans="1:15" s="33" customFormat="1" x14ac:dyDescent="0.3">
      <c r="A16" s="33" t="s">
        <v>217</v>
      </c>
      <c r="B16" s="33">
        <v>65.44</v>
      </c>
      <c r="C16" s="33">
        <v>20.309999999999999</v>
      </c>
      <c r="D16" s="33">
        <v>0.05</v>
      </c>
      <c r="E16" s="33">
        <v>7.0000000000000007E-2</v>
      </c>
      <c r="F16" s="33">
        <v>0.03</v>
      </c>
      <c r="G16" s="33">
        <v>0.01</v>
      </c>
      <c r="H16" s="33">
        <v>8</v>
      </c>
      <c r="I16" s="33">
        <v>5.73</v>
      </c>
      <c r="K16" s="33">
        <v>99.63</v>
      </c>
      <c r="L16" s="33" t="s">
        <v>449</v>
      </c>
      <c r="M16" s="33" t="s">
        <v>1010</v>
      </c>
      <c r="N16" s="33" t="s">
        <v>218</v>
      </c>
    </row>
    <row r="17" spans="1:14" s="33" customFormat="1" x14ac:dyDescent="0.3">
      <c r="A17" s="34" t="s">
        <v>178</v>
      </c>
      <c r="B17" s="35">
        <f t="shared" ref="B17:I17" si="4">AVERAGE(B15:B16)</f>
        <v>66.474999999999994</v>
      </c>
      <c r="C17" s="35">
        <f t="shared" si="4"/>
        <v>19.875</v>
      </c>
      <c r="D17" s="35">
        <f t="shared" si="4"/>
        <v>6.0000000000000005E-2</v>
      </c>
      <c r="E17" s="35">
        <f t="shared" si="4"/>
        <v>6.5000000000000002E-2</v>
      </c>
      <c r="F17" s="35">
        <f t="shared" si="4"/>
        <v>4.4999999999999998E-2</v>
      </c>
      <c r="G17" s="35">
        <f t="shared" si="4"/>
        <v>-5.0000000000000001E-3</v>
      </c>
      <c r="H17" s="35">
        <f t="shared" si="4"/>
        <v>7.5250000000000004</v>
      </c>
      <c r="I17" s="35">
        <f t="shared" si="4"/>
        <v>6.2249999999999996</v>
      </c>
      <c r="J17" s="35"/>
      <c r="K17" s="35">
        <f>AVERAGE(K15:K16)</f>
        <v>100.27</v>
      </c>
    </row>
    <row r="18" spans="1:14" s="33" customFormat="1" x14ac:dyDescent="0.3">
      <c r="A18" s="36" t="s">
        <v>179</v>
      </c>
      <c r="B18" s="37">
        <f t="shared" ref="B18:I18" si="5">_xlfn.STDEV.S(B15:B16)</f>
        <v>1.4637110370561586</v>
      </c>
      <c r="C18" s="37">
        <f t="shared" si="5"/>
        <v>0.61518289963229456</v>
      </c>
      <c r="D18" s="37">
        <f t="shared" si="5"/>
        <v>1.4142135623730939E-2</v>
      </c>
      <c r="E18" s="37">
        <f t="shared" si="5"/>
        <v>7.0710678118654814E-3</v>
      </c>
      <c r="F18" s="37">
        <f t="shared" si="5"/>
        <v>2.1213203435596423E-2</v>
      </c>
      <c r="G18" s="37">
        <f t="shared" si="5"/>
        <v>2.1213203435596427E-2</v>
      </c>
      <c r="H18" s="37">
        <f t="shared" si="5"/>
        <v>0.67175144212722027</v>
      </c>
      <c r="I18" s="37">
        <f t="shared" si="5"/>
        <v>0.70003571337468151</v>
      </c>
      <c r="J18" s="37"/>
      <c r="K18" s="37">
        <f>_xlfn.STDEV.S(K15:K16)</f>
        <v>0.90509667991878162</v>
      </c>
    </row>
    <row r="19" spans="1:14" x14ac:dyDescent="0.3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4" x14ac:dyDescent="0.3">
      <c r="A20" t="s">
        <v>585</v>
      </c>
      <c r="B20">
        <v>64.209999999999994</v>
      </c>
      <c r="C20">
        <v>18.899999999999999</v>
      </c>
      <c r="D20">
        <v>0</v>
      </c>
      <c r="E20">
        <v>0.37</v>
      </c>
      <c r="F20">
        <v>0.01</v>
      </c>
      <c r="G20">
        <v>0.01</v>
      </c>
      <c r="H20">
        <v>1.02</v>
      </c>
      <c r="I20">
        <v>15.81</v>
      </c>
      <c r="K20">
        <v>100.32</v>
      </c>
      <c r="L20" t="s">
        <v>951</v>
      </c>
      <c r="M20" t="s">
        <v>1012</v>
      </c>
      <c r="N20" t="s">
        <v>586</v>
      </c>
    </row>
    <row r="21" spans="1:14" x14ac:dyDescent="0.3">
      <c r="A21" t="s">
        <v>587</v>
      </c>
      <c r="B21">
        <v>64.42</v>
      </c>
      <c r="C21">
        <v>18.88</v>
      </c>
      <c r="D21">
        <v>0</v>
      </c>
      <c r="E21">
        <v>0.56000000000000005</v>
      </c>
      <c r="F21">
        <v>0.02</v>
      </c>
      <c r="G21">
        <v>0.02</v>
      </c>
      <c r="H21">
        <v>0.49</v>
      </c>
      <c r="I21">
        <v>16.45</v>
      </c>
      <c r="K21">
        <v>100.83</v>
      </c>
      <c r="L21" t="s">
        <v>951</v>
      </c>
      <c r="M21" t="s">
        <v>1012</v>
      </c>
      <c r="N21" t="s">
        <v>588</v>
      </c>
    </row>
    <row r="22" spans="1:14" x14ac:dyDescent="0.3">
      <c r="A22" t="s">
        <v>589</v>
      </c>
      <c r="B22">
        <v>64.13</v>
      </c>
      <c r="C22">
        <v>18.8</v>
      </c>
      <c r="D22">
        <v>0</v>
      </c>
      <c r="E22">
        <v>0.36</v>
      </c>
      <c r="F22">
        <v>0.04</v>
      </c>
      <c r="G22">
        <v>-0.02</v>
      </c>
      <c r="H22">
        <v>0.76</v>
      </c>
      <c r="I22">
        <v>16.149999999999999</v>
      </c>
      <c r="K22">
        <v>100.23</v>
      </c>
      <c r="L22" t="s">
        <v>951</v>
      </c>
      <c r="M22" t="s">
        <v>1012</v>
      </c>
      <c r="N22" t="s">
        <v>590</v>
      </c>
    </row>
    <row r="23" spans="1:14" x14ac:dyDescent="0.3">
      <c r="A23" t="s">
        <v>591</v>
      </c>
      <c r="B23">
        <v>64.56</v>
      </c>
      <c r="C23">
        <v>18.82</v>
      </c>
      <c r="D23">
        <v>-0.01</v>
      </c>
      <c r="E23">
        <v>0.23</v>
      </c>
      <c r="F23">
        <v>0</v>
      </c>
      <c r="G23">
        <v>0</v>
      </c>
      <c r="H23">
        <v>1.1000000000000001</v>
      </c>
      <c r="I23">
        <v>15.59</v>
      </c>
      <c r="K23">
        <v>100.3</v>
      </c>
      <c r="L23" t="s">
        <v>951</v>
      </c>
      <c r="M23" t="s">
        <v>1012</v>
      </c>
      <c r="N23" t="s">
        <v>592</v>
      </c>
    </row>
    <row r="24" spans="1:14" x14ac:dyDescent="0.3">
      <c r="A24" t="s">
        <v>593</v>
      </c>
      <c r="B24">
        <v>63.79</v>
      </c>
      <c r="C24">
        <v>18.8</v>
      </c>
      <c r="D24">
        <v>0</v>
      </c>
      <c r="E24">
        <v>0.15</v>
      </c>
      <c r="F24">
        <v>0</v>
      </c>
      <c r="G24">
        <v>-0.01</v>
      </c>
      <c r="H24">
        <v>0.27</v>
      </c>
      <c r="I24">
        <v>16.760000000000002</v>
      </c>
      <c r="K24">
        <v>99.79</v>
      </c>
      <c r="L24" t="s">
        <v>951</v>
      </c>
      <c r="M24" t="s">
        <v>1012</v>
      </c>
      <c r="N24" t="s">
        <v>594</v>
      </c>
    </row>
    <row r="25" spans="1:14" x14ac:dyDescent="0.3">
      <c r="A25" t="s">
        <v>595</v>
      </c>
      <c r="B25">
        <v>64.099999999999994</v>
      </c>
      <c r="C25">
        <v>18.98</v>
      </c>
      <c r="D25">
        <v>0</v>
      </c>
      <c r="E25">
        <v>0.16</v>
      </c>
      <c r="F25">
        <v>0.05</v>
      </c>
      <c r="G25">
        <v>0.02</v>
      </c>
      <c r="H25">
        <v>0.94</v>
      </c>
      <c r="I25">
        <v>15.77</v>
      </c>
      <c r="K25">
        <v>100.01</v>
      </c>
      <c r="L25" t="s">
        <v>951</v>
      </c>
      <c r="M25" t="s">
        <v>1012</v>
      </c>
      <c r="N25" t="s">
        <v>596</v>
      </c>
    </row>
    <row r="26" spans="1:14" x14ac:dyDescent="0.3">
      <c r="A26" s="2" t="s">
        <v>178</v>
      </c>
      <c r="B26" s="4">
        <f>AVERAGE(B20:B25)</f>
        <v>64.201666666666668</v>
      </c>
      <c r="C26" s="4">
        <f t="shared" ref="C26:K26" si="6">AVERAGE(C20:C25)</f>
        <v>18.863333333333333</v>
      </c>
      <c r="D26" s="4">
        <f t="shared" si="6"/>
        <v>-1.6666666666666668E-3</v>
      </c>
      <c r="E26" s="4">
        <f t="shared" si="6"/>
        <v>0.30499999999999999</v>
      </c>
      <c r="F26" s="4">
        <f t="shared" si="6"/>
        <v>0.02</v>
      </c>
      <c r="G26" s="4">
        <f t="shared" si="6"/>
        <v>3.3333333333333327E-3</v>
      </c>
      <c r="H26" s="4">
        <f t="shared" si="6"/>
        <v>0.76333333333333331</v>
      </c>
      <c r="I26" s="4">
        <f t="shared" si="6"/>
        <v>16.088333333333335</v>
      </c>
      <c r="J26" s="4"/>
      <c r="K26" s="4">
        <f t="shared" si="6"/>
        <v>100.24666666666667</v>
      </c>
    </row>
    <row r="27" spans="1:14" x14ac:dyDescent="0.3">
      <c r="A27" s="3" t="s">
        <v>179</v>
      </c>
      <c r="B27" s="5">
        <f>_xlfn.STDEV.S(B20:B25)</f>
        <v>0.2687315885166231</v>
      </c>
      <c r="C27" s="5">
        <f t="shared" ref="C27:K27" si="7">_xlfn.STDEV.S(C20:C25)</f>
        <v>7.0898989179441887E-2</v>
      </c>
      <c r="D27" s="5">
        <f t="shared" si="7"/>
        <v>4.0824829046386306E-3</v>
      </c>
      <c r="E27" s="5">
        <f t="shared" si="7"/>
        <v>0.15681198933755033</v>
      </c>
      <c r="F27" s="5">
        <f t="shared" si="7"/>
        <v>2.097617696340303E-2</v>
      </c>
      <c r="G27" s="5">
        <f t="shared" si="7"/>
        <v>1.6329931618554522E-2</v>
      </c>
      <c r="H27" s="5">
        <f t="shared" si="7"/>
        <v>0.32512561674938295</v>
      </c>
      <c r="I27" s="5">
        <f t="shared" si="7"/>
        <v>0.4500851771239161</v>
      </c>
      <c r="J27" s="5"/>
      <c r="K27" s="5">
        <f t="shared" si="7"/>
        <v>0.35023801430836193</v>
      </c>
    </row>
    <row r="29" spans="1:14" s="33" customFormat="1" x14ac:dyDescent="0.3">
      <c r="A29" s="33" t="s">
        <v>609</v>
      </c>
      <c r="B29" s="33">
        <v>67.260000000000005</v>
      </c>
      <c r="C29" s="33">
        <v>19.329999999999998</v>
      </c>
      <c r="D29" s="33">
        <v>0.04</v>
      </c>
      <c r="E29" s="33">
        <v>0.34</v>
      </c>
      <c r="F29" s="33">
        <v>0.04</v>
      </c>
      <c r="G29" s="33">
        <v>0.01</v>
      </c>
      <c r="H29" s="33">
        <v>11.51</v>
      </c>
      <c r="I29" s="33">
        <v>0.26</v>
      </c>
      <c r="K29" s="33">
        <v>98.79</v>
      </c>
      <c r="L29" s="33" t="s">
        <v>448</v>
      </c>
      <c r="M29" s="33" t="s">
        <v>993</v>
      </c>
      <c r="N29" s="33" t="s">
        <v>610</v>
      </c>
    </row>
    <row r="31" spans="1:14" x14ac:dyDescent="0.3">
      <c r="A31" t="s">
        <v>269</v>
      </c>
      <c r="B31" s="15">
        <v>69.27</v>
      </c>
      <c r="C31" s="15">
        <v>20.12</v>
      </c>
      <c r="D31" s="15">
        <v>0.03</v>
      </c>
      <c r="E31" s="15">
        <v>0.16</v>
      </c>
      <c r="F31" s="15">
        <v>0</v>
      </c>
      <c r="G31" s="15">
        <v>0</v>
      </c>
      <c r="H31" s="15">
        <v>11.76</v>
      </c>
      <c r="I31" s="15">
        <v>0.26</v>
      </c>
      <c r="J31" s="15"/>
      <c r="L31" t="s">
        <v>448</v>
      </c>
      <c r="M31" t="s">
        <v>995</v>
      </c>
      <c r="N31" t="s">
        <v>270</v>
      </c>
    </row>
    <row r="33" spans="1:14" x14ac:dyDescent="0.3">
      <c r="A33" t="s">
        <v>297</v>
      </c>
      <c r="B33">
        <v>64.319999999999993</v>
      </c>
      <c r="C33">
        <v>17.46</v>
      </c>
      <c r="D33">
        <v>0.23</v>
      </c>
      <c r="E33">
        <v>1.48</v>
      </c>
      <c r="H33">
        <v>3.73</v>
      </c>
      <c r="I33">
        <v>11.23</v>
      </c>
      <c r="K33">
        <v>98.7</v>
      </c>
      <c r="L33" t="s">
        <v>951</v>
      </c>
      <c r="M33" t="s">
        <v>995</v>
      </c>
      <c r="N33" t="s">
        <v>298</v>
      </c>
    </row>
    <row r="34" spans="1:14" x14ac:dyDescent="0.3">
      <c r="A34" t="s">
        <v>261</v>
      </c>
      <c r="B34">
        <v>64.27</v>
      </c>
      <c r="C34">
        <v>18.940000000000001</v>
      </c>
      <c r="D34">
        <v>0.03</v>
      </c>
      <c r="E34">
        <v>0.28000000000000003</v>
      </c>
      <c r="F34">
        <v>0.02</v>
      </c>
      <c r="G34">
        <v>0.05</v>
      </c>
      <c r="H34">
        <v>0.42</v>
      </c>
      <c r="I34">
        <v>16.25</v>
      </c>
      <c r="K34">
        <v>100.27</v>
      </c>
      <c r="L34" t="s">
        <v>951</v>
      </c>
      <c r="M34" t="s">
        <v>995</v>
      </c>
      <c r="N34" t="s">
        <v>262</v>
      </c>
    </row>
    <row r="35" spans="1:14" x14ac:dyDescent="0.3">
      <c r="A35" t="s">
        <v>265</v>
      </c>
      <c r="B35">
        <v>64.14</v>
      </c>
      <c r="C35">
        <v>18.86</v>
      </c>
      <c r="D35">
        <v>0.02</v>
      </c>
      <c r="E35">
        <v>0.23</v>
      </c>
      <c r="F35">
        <v>0.05</v>
      </c>
      <c r="G35">
        <v>0.01</v>
      </c>
      <c r="H35">
        <v>2.17</v>
      </c>
      <c r="I35">
        <v>13.79</v>
      </c>
      <c r="K35">
        <v>99.26</v>
      </c>
      <c r="L35" t="s">
        <v>951</v>
      </c>
      <c r="M35" t="s">
        <v>995</v>
      </c>
      <c r="N35" t="s">
        <v>266</v>
      </c>
    </row>
    <row r="36" spans="1:14" x14ac:dyDescent="0.3">
      <c r="A36" t="s">
        <v>267</v>
      </c>
      <c r="B36">
        <v>63.59</v>
      </c>
      <c r="C36">
        <v>18.82</v>
      </c>
      <c r="D36">
        <v>1.17</v>
      </c>
      <c r="E36">
        <v>0.1</v>
      </c>
      <c r="F36">
        <v>0.01</v>
      </c>
      <c r="G36">
        <v>0.01</v>
      </c>
      <c r="H36">
        <v>0.68</v>
      </c>
      <c r="I36">
        <v>15.61</v>
      </c>
      <c r="K36">
        <v>99.99</v>
      </c>
      <c r="L36" t="s">
        <v>951</v>
      </c>
      <c r="M36" t="s">
        <v>995</v>
      </c>
      <c r="N36" t="s">
        <v>268</v>
      </c>
    </row>
    <row r="37" spans="1:14" x14ac:dyDescent="0.3">
      <c r="A37" s="2" t="s">
        <v>178</v>
      </c>
      <c r="B37" s="4">
        <f>AVERAGE(B33:B36)</f>
        <v>64.079999999999984</v>
      </c>
      <c r="C37" s="4">
        <f t="shared" ref="C37:K37" si="8">AVERAGE(C33:C36)</f>
        <v>18.520000000000003</v>
      </c>
      <c r="D37" s="4">
        <f t="shared" si="8"/>
        <v>0.36249999999999999</v>
      </c>
      <c r="E37" s="4">
        <f t="shared" si="8"/>
        <v>0.52249999999999996</v>
      </c>
      <c r="F37" s="4">
        <f t="shared" si="8"/>
        <v>2.6666666666666668E-2</v>
      </c>
      <c r="G37" s="4">
        <f t="shared" si="8"/>
        <v>2.3333333333333334E-2</v>
      </c>
      <c r="H37" s="4">
        <f t="shared" si="8"/>
        <v>1.75</v>
      </c>
      <c r="I37" s="4">
        <f t="shared" si="8"/>
        <v>14.219999999999999</v>
      </c>
      <c r="J37" s="4"/>
      <c r="K37" s="4">
        <f t="shared" si="8"/>
        <v>99.555000000000007</v>
      </c>
    </row>
    <row r="38" spans="1:14" x14ac:dyDescent="0.3">
      <c r="A38" s="3" t="s">
        <v>179</v>
      </c>
      <c r="B38" s="5">
        <f>_xlfn.STDEV.S(B33:B36)</f>
        <v>0.33536050254414873</v>
      </c>
      <c r="C38" s="5">
        <f t="shared" ref="C38:K38" si="9">_xlfn.STDEV.S(C33:C36)</f>
        <v>0.70842548420187879</v>
      </c>
      <c r="D38" s="5">
        <f t="shared" si="9"/>
        <v>0.54695368481557305</v>
      </c>
      <c r="E38" s="5">
        <f t="shared" si="9"/>
        <v>0.64282579288637753</v>
      </c>
      <c r="F38" s="5">
        <f t="shared" si="9"/>
        <v>2.0816659994661334E-2</v>
      </c>
      <c r="G38" s="5">
        <f t="shared" si="9"/>
        <v>2.3094010767585028E-2</v>
      </c>
      <c r="H38" s="5">
        <f t="shared" si="9"/>
        <v>1.5286813489627806</v>
      </c>
      <c r="I38" s="5">
        <f t="shared" si="9"/>
        <v>2.2492961862176819</v>
      </c>
      <c r="J38" s="5"/>
      <c r="K38" s="5">
        <f t="shared" si="9"/>
        <v>0.71145391043036699</v>
      </c>
    </row>
    <row r="40" spans="1:14" s="33" customFormat="1" x14ac:dyDescent="0.3">
      <c r="A40" s="33" t="s">
        <v>317</v>
      </c>
      <c r="B40" s="33">
        <v>69.56</v>
      </c>
      <c r="C40" s="33">
        <v>20.190000000000001</v>
      </c>
      <c r="D40" s="33">
        <v>0.02</v>
      </c>
      <c r="E40" s="33">
        <v>0.12</v>
      </c>
      <c r="F40" s="33">
        <v>0.02</v>
      </c>
      <c r="G40" s="33">
        <v>0.01</v>
      </c>
      <c r="H40" s="33">
        <v>11.82</v>
      </c>
      <c r="I40" s="33">
        <v>0.28000000000000003</v>
      </c>
      <c r="K40" s="33">
        <v>102.02</v>
      </c>
      <c r="L40" s="33" t="s">
        <v>448</v>
      </c>
      <c r="M40" s="33" t="s">
        <v>444</v>
      </c>
      <c r="N40" s="33" t="s">
        <v>318</v>
      </c>
    </row>
    <row r="41" spans="1:14" s="33" customFormat="1" x14ac:dyDescent="0.3">
      <c r="A41" s="33" t="s">
        <v>319</v>
      </c>
      <c r="B41" s="33">
        <v>69.22</v>
      </c>
      <c r="C41" s="33">
        <v>20.79</v>
      </c>
      <c r="D41" s="33">
        <v>0.02</v>
      </c>
      <c r="E41" s="33">
        <v>0.11</v>
      </c>
      <c r="F41" s="33">
        <v>0.02</v>
      </c>
      <c r="G41" s="33">
        <v>-0.04</v>
      </c>
      <c r="H41" s="33">
        <v>11.58</v>
      </c>
      <c r="I41" s="33">
        <v>0.25</v>
      </c>
      <c r="K41" s="33">
        <v>101.99</v>
      </c>
      <c r="L41" s="33" t="s">
        <v>448</v>
      </c>
      <c r="M41" s="33" t="s">
        <v>444</v>
      </c>
      <c r="N41" s="33" t="s">
        <v>320</v>
      </c>
    </row>
    <row r="42" spans="1:14" s="33" customFormat="1" x14ac:dyDescent="0.3">
      <c r="A42" s="33" t="s">
        <v>321</v>
      </c>
      <c r="B42" s="33">
        <v>70.37</v>
      </c>
      <c r="C42" s="33">
        <v>20.010000000000002</v>
      </c>
      <c r="D42" s="33">
        <v>0.04</v>
      </c>
      <c r="E42" s="33">
        <v>0.13</v>
      </c>
      <c r="F42" s="33">
        <v>0.02</v>
      </c>
      <c r="G42" s="33">
        <v>0</v>
      </c>
      <c r="H42" s="33">
        <v>11.46</v>
      </c>
      <c r="I42" s="33">
        <v>0.42</v>
      </c>
      <c r="K42" s="33">
        <v>102.45</v>
      </c>
      <c r="L42" s="33" t="s">
        <v>448</v>
      </c>
      <c r="M42" s="33" t="s">
        <v>444</v>
      </c>
      <c r="N42" s="33" t="s">
        <v>322</v>
      </c>
    </row>
    <row r="43" spans="1:14" s="33" customFormat="1" x14ac:dyDescent="0.3">
      <c r="A43" s="34" t="s">
        <v>178</v>
      </c>
      <c r="B43" s="35">
        <f t="shared" ref="B43:I43" si="10">AVERAGE(B40:B42)</f>
        <v>69.716666666666669</v>
      </c>
      <c r="C43" s="35">
        <f t="shared" si="10"/>
        <v>20.330000000000002</v>
      </c>
      <c r="D43" s="35">
        <f t="shared" si="10"/>
        <v>2.6666666666666668E-2</v>
      </c>
      <c r="E43" s="35">
        <f t="shared" si="10"/>
        <v>0.12</v>
      </c>
      <c r="F43" s="35">
        <f t="shared" si="10"/>
        <v>0.02</v>
      </c>
      <c r="G43" s="35">
        <f t="shared" si="10"/>
        <v>-0.01</v>
      </c>
      <c r="H43" s="35">
        <f t="shared" si="10"/>
        <v>11.62</v>
      </c>
      <c r="I43" s="35">
        <f t="shared" si="10"/>
        <v>0.31666666666666665</v>
      </c>
      <c r="J43" s="35"/>
      <c r="K43" s="35">
        <f>AVERAGE(K40:K42)</f>
        <v>102.15333333333332</v>
      </c>
    </row>
    <row r="44" spans="1:14" s="33" customFormat="1" x14ac:dyDescent="0.3">
      <c r="A44" s="36" t="s">
        <v>179</v>
      </c>
      <c r="B44" s="37">
        <f t="shared" ref="B44:I44" si="11">_xlfn.STDEV.S(B40:B42)</f>
        <v>0.59079043097644746</v>
      </c>
      <c r="C44" s="37">
        <f t="shared" si="11"/>
        <v>0.40841155713324145</v>
      </c>
      <c r="D44" s="37">
        <f t="shared" si="11"/>
        <v>1.1547005383792518E-2</v>
      </c>
      <c r="E44" s="37">
        <f t="shared" si="11"/>
        <v>1.0000000000000002E-2</v>
      </c>
      <c r="F44" s="37">
        <f t="shared" si="11"/>
        <v>0</v>
      </c>
      <c r="G44" s="37">
        <f t="shared" si="11"/>
        <v>2.6457513110645908E-2</v>
      </c>
      <c r="H44" s="37">
        <f t="shared" si="11"/>
        <v>0.18330302779823338</v>
      </c>
      <c r="I44" s="37">
        <f t="shared" si="11"/>
        <v>9.0737717258774719E-2</v>
      </c>
      <c r="J44" s="37"/>
      <c r="K44" s="37">
        <f>_xlfn.STDEV.S(K40:K42)</f>
        <v>0.2573583752927725</v>
      </c>
    </row>
    <row r="46" spans="1:14" x14ac:dyDescent="0.3">
      <c r="A46" t="s">
        <v>345</v>
      </c>
      <c r="B46">
        <v>66.17</v>
      </c>
      <c r="C46">
        <v>21.61</v>
      </c>
      <c r="D46">
        <v>0.08</v>
      </c>
      <c r="E46">
        <v>0.38</v>
      </c>
      <c r="F46">
        <v>0</v>
      </c>
      <c r="G46">
        <v>0.03</v>
      </c>
      <c r="H46">
        <v>13.54</v>
      </c>
      <c r="I46">
        <v>0.36</v>
      </c>
      <c r="K46">
        <v>102.18</v>
      </c>
      <c r="L46" t="s">
        <v>448</v>
      </c>
      <c r="M46" t="s">
        <v>445</v>
      </c>
      <c r="N46" t="s">
        <v>346</v>
      </c>
    </row>
    <row r="47" spans="1:14" x14ac:dyDescent="0.3">
      <c r="A47" t="s">
        <v>347</v>
      </c>
      <c r="B47">
        <v>70.19</v>
      </c>
      <c r="C47">
        <v>20.170000000000002</v>
      </c>
      <c r="D47">
        <v>0.09</v>
      </c>
      <c r="E47">
        <v>0.16</v>
      </c>
      <c r="F47">
        <v>0</v>
      </c>
      <c r="G47">
        <v>0</v>
      </c>
      <c r="H47">
        <v>11.68</v>
      </c>
      <c r="I47">
        <v>0.28000000000000003</v>
      </c>
      <c r="K47">
        <v>102.59</v>
      </c>
      <c r="L47" t="s">
        <v>448</v>
      </c>
      <c r="M47" t="s">
        <v>445</v>
      </c>
      <c r="N47" t="s">
        <v>348</v>
      </c>
    </row>
    <row r="48" spans="1:14" x14ac:dyDescent="0.3">
      <c r="A48" s="2" t="s">
        <v>178</v>
      </c>
      <c r="B48" s="4">
        <f t="shared" ref="B48:I48" si="12">AVERAGE(B46:B47)</f>
        <v>68.180000000000007</v>
      </c>
      <c r="C48" s="4">
        <f t="shared" si="12"/>
        <v>20.89</v>
      </c>
      <c r="D48" s="4">
        <f t="shared" si="12"/>
        <v>8.4999999999999992E-2</v>
      </c>
      <c r="E48" s="4">
        <f t="shared" si="12"/>
        <v>0.27</v>
      </c>
      <c r="F48" s="4">
        <f t="shared" si="12"/>
        <v>0</v>
      </c>
      <c r="G48" s="4">
        <f t="shared" si="12"/>
        <v>1.4999999999999999E-2</v>
      </c>
      <c r="H48" s="4">
        <f t="shared" si="12"/>
        <v>12.61</v>
      </c>
      <c r="I48" s="4">
        <f t="shared" si="12"/>
        <v>0.32</v>
      </c>
      <c r="J48" s="4"/>
      <c r="K48" s="4">
        <f>AVERAGE(K46:K47)</f>
        <v>102.38500000000001</v>
      </c>
    </row>
    <row r="49" spans="1:14" x14ac:dyDescent="0.3">
      <c r="A49" s="3" t="s">
        <v>179</v>
      </c>
      <c r="B49" s="5">
        <f t="shared" ref="B49:I49" si="13">_xlfn.STDEV.S(B46:B47)</f>
        <v>2.8425692603699182</v>
      </c>
      <c r="C49" s="5">
        <f t="shared" si="13"/>
        <v>1.0182337649086268</v>
      </c>
      <c r="D49" s="5">
        <f t="shared" si="13"/>
        <v>7.0710678118654719E-3</v>
      </c>
      <c r="E49" s="5">
        <f t="shared" si="13"/>
        <v>0.15556349186104046</v>
      </c>
      <c r="F49" s="5">
        <f t="shared" si="13"/>
        <v>0</v>
      </c>
      <c r="G49" s="5">
        <f t="shared" si="13"/>
        <v>2.1213203435596427E-2</v>
      </c>
      <c r="H49" s="5">
        <f t="shared" si="13"/>
        <v>1.3152186130069781</v>
      </c>
      <c r="I49" s="5">
        <f t="shared" si="13"/>
        <v>5.6568542494923879E-2</v>
      </c>
      <c r="J49" s="5"/>
      <c r="K49" s="5">
        <f>_xlfn.STDEV.S(K46:K47)</f>
        <v>0.28991378028648207</v>
      </c>
    </row>
    <row r="50" spans="1:14" x14ac:dyDescent="0.3">
      <c r="A50" s="3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4" x14ac:dyDescent="0.3">
      <c r="A51" t="s">
        <v>335</v>
      </c>
      <c r="B51">
        <v>65.81</v>
      </c>
      <c r="C51">
        <v>19.32</v>
      </c>
      <c r="D51">
        <v>0.09</v>
      </c>
      <c r="E51">
        <v>0.28000000000000003</v>
      </c>
      <c r="F51">
        <v>0.05</v>
      </c>
      <c r="G51">
        <v>0.02</v>
      </c>
      <c r="H51">
        <v>3.72</v>
      </c>
      <c r="I51">
        <v>11.3</v>
      </c>
      <c r="K51">
        <v>100.58</v>
      </c>
      <c r="L51" t="s">
        <v>951</v>
      </c>
      <c r="M51" t="s">
        <v>445</v>
      </c>
      <c r="N51" t="s">
        <v>336</v>
      </c>
    </row>
    <row r="52" spans="1:14" x14ac:dyDescent="0.3">
      <c r="A52" t="s">
        <v>337</v>
      </c>
      <c r="B52">
        <v>66.45</v>
      </c>
      <c r="C52">
        <v>19.260000000000002</v>
      </c>
      <c r="D52">
        <v>0.05</v>
      </c>
      <c r="E52">
        <v>0.25</v>
      </c>
      <c r="F52">
        <v>0.05</v>
      </c>
      <c r="G52">
        <v>-0.02</v>
      </c>
      <c r="H52">
        <v>4.0599999999999996</v>
      </c>
      <c r="I52">
        <v>10.74</v>
      </c>
      <c r="K52">
        <v>100.86</v>
      </c>
      <c r="L52" t="s">
        <v>951</v>
      </c>
      <c r="M52" t="s">
        <v>445</v>
      </c>
      <c r="N52" t="s">
        <v>338</v>
      </c>
    </row>
    <row r="53" spans="1:14" x14ac:dyDescent="0.3">
      <c r="A53" t="s">
        <v>339</v>
      </c>
      <c r="B53">
        <v>64.67</v>
      </c>
      <c r="C53">
        <v>18.96</v>
      </c>
      <c r="D53">
        <v>0.3</v>
      </c>
      <c r="E53">
        <v>0.42</v>
      </c>
      <c r="F53">
        <v>0.05</v>
      </c>
      <c r="G53">
        <v>0.04</v>
      </c>
      <c r="H53">
        <v>1.37</v>
      </c>
      <c r="I53">
        <v>14.34</v>
      </c>
      <c r="K53">
        <v>100.16</v>
      </c>
      <c r="L53" t="s">
        <v>951</v>
      </c>
      <c r="M53" t="s">
        <v>445</v>
      </c>
      <c r="N53" t="s">
        <v>340</v>
      </c>
    </row>
    <row r="54" spans="1:14" x14ac:dyDescent="0.3">
      <c r="A54" t="s">
        <v>341</v>
      </c>
      <c r="B54">
        <v>64.849999999999994</v>
      </c>
      <c r="C54">
        <v>18.84</v>
      </c>
      <c r="D54">
        <v>0.01</v>
      </c>
      <c r="E54">
        <v>0.19</v>
      </c>
      <c r="F54">
        <v>-0.04</v>
      </c>
      <c r="G54">
        <v>0</v>
      </c>
      <c r="H54">
        <v>1.07</v>
      </c>
      <c r="I54">
        <v>15.27</v>
      </c>
      <c r="K54">
        <v>100.23</v>
      </c>
      <c r="L54" t="s">
        <v>951</v>
      </c>
      <c r="M54" t="s">
        <v>445</v>
      </c>
      <c r="N54" t="s">
        <v>342</v>
      </c>
    </row>
    <row r="55" spans="1:14" x14ac:dyDescent="0.3">
      <c r="A55" t="s">
        <v>343</v>
      </c>
      <c r="B55">
        <v>65.010000000000005</v>
      </c>
      <c r="C55">
        <v>18.940000000000001</v>
      </c>
      <c r="D55">
        <v>0</v>
      </c>
      <c r="E55">
        <v>0.08</v>
      </c>
      <c r="F55">
        <v>0.04</v>
      </c>
      <c r="G55">
        <v>0.04</v>
      </c>
      <c r="H55">
        <v>1.37</v>
      </c>
      <c r="I55">
        <v>14.86</v>
      </c>
      <c r="K55">
        <v>100.33</v>
      </c>
      <c r="L55" t="s">
        <v>951</v>
      </c>
      <c r="M55" t="s">
        <v>445</v>
      </c>
      <c r="N55" t="s">
        <v>344</v>
      </c>
    </row>
    <row r="56" spans="1:14" x14ac:dyDescent="0.3">
      <c r="A56" s="2" t="s">
        <v>178</v>
      </c>
      <c r="B56" s="4">
        <f>AVERAGE(B51:B55)</f>
        <v>65.35799999999999</v>
      </c>
      <c r="C56" s="4">
        <f t="shared" ref="C56:K56" si="14">AVERAGE(C51:C55)</f>
        <v>19.064</v>
      </c>
      <c r="D56" s="4">
        <f t="shared" si="14"/>
        <v>0.09</v>
      </c>
      <c r="E56" s="4">
        <f t="shared" si="14"/>
        <v>0.24399999999999999</v>
      </c>
      <c r="F56" s="4">
        <f t="shared" si="14"/>
        <v>3.0000000000000006E-2</v>
      </c>
      <c r="G56" s="4">
        <f t="shared" si="14"/>
        <v>1.6E-2</v>
      </c>
      <c r="H56" s="4">
        <f t="shared" si="14"/>
        <v>2.3180000000000001</v>
      </c>
      <c r="I56" s="4">
        <f t="shared" si="14"/>
        <v>13.301999999999998</v>
      </c>
      <c r="J56" s="4"/>
      <c r="K56" s="4">
        <f t="shared" si="14"/>
        <v>100.432</v>
      </c>
    </row>
    <row r="57" spans="1:14" x14ac:dyDescent="0.3">
      <c r="A57" s="3" t="s">
        <v>179</v>
      </c>
      <c r="B57" s="5">
        <f>_xlfn.STDEV.S(B51:B55)</f>
        <v>0.74987999039846509</v>
      </c>
      <c r="C57" s="5">
        <f t="shared" ref="C57:K57" si="15">_xlfn.STDEV.S(C51:C55)</f>
        <v>0.2123205124334436</v>
      </c>
      <c r="D57" s="5">
        <f t="shared" si="15"/>
        <v>0.12267844146385297</v>
      </c>
      <c r="E57" s="5">
        <f t="shared" si="15"/>
        <v>0.1246194206373951</v>
      </c>
      <c r="F57" s="5">
        <f t="shared" si="15"/>
        <v>3.9370039370059062E-2</v>
      </c>
      <c r="G57" s="5">
        <f t="shared" si="15"/>
        <v>2.6076809620810597E-2</v>
      </c>
      <c r="H57" s="5">
        <f t="shared" si="15"/>
        <v>1.4452577624769909</v>
      </c>
      <c r="I57" s="5">
        <f t="shared" si="15"/>
        <v>2.1183531339226809</v>
      </c>
      <c r="J57" s="5"/>
      <c r="K57" s="5">
        <f t="shared" si="15"/>
        <v>0.28734996084913583</v>
      </c>
    </row>
    <row r="59" spans="1:14" s="33" customFormat="1" x14ac:dyDescent="0.3">
      <c r="A59" s="33" t="s">
        <v>365</v>
      </c>
      <c r="B59" s="33">
        <v>64.47</v>
      </c>
      <c r="C59" s="33">
        <v>18.920000000000002</v>
      </c>
      <c r="D59" s="33">
        <v>-0.01</v>
      </c>
      <c r="E59" s="33">
        <v>0.11</v>
      </c>
      <c r="F59" s="33">
        <v>0.04</v>
      </c>
      <c r="G59" s="33">
        <v>0</v>
      </c>
      <c r="H59" s="33">
        <v>1.04</v>
      </c>
      <c r="I59" s="33">
        <v>15.32</v>
      </c>
      <c r="K59" s="33">
        <v>99.9</v>
      </c>
      <c r="L59" s="33" t="s">
        <v>951</v>
      </c>
      <c r="M59" s="33" t="s">
        <v>454</v>
      </c>
      <c r="N59" s="33" t="s">
        <v>366</v>
      </c>
    </row>
    <row r="60" spans="1:14" s="33" customFormat="1" x14ac:dyDescent="0.3">
      <c r="A60" s="33" t="s">
        <v>369</v>
      </c>
      <c r="B60" s="33">
        <v>65.099999999999994</v>
      </c>
      <c r="C60" s="33">
        <v>19.16</v>
      </c>
      <c r="D60" s="33">
        <v>-0.01</v>
      </c>
      <c r="E60" s="33">
        <v>0.08</v>
      </c>
      <c r="F60" s="33">
        <v>0.05</v>
      </c>
      <c r="G60" s="33">
        <v>-0.01</v>
      </c>
      <c r="H60" s="33">
        <v>1.43</v>
      </c>
      <c r="I60" s="33">
        <v>14.85</v>
      </c>
      <c r="K60" s="33">
        <v>100.68</v>
      </c>
      <c r="L60" s="33" t="s">
        <v>951</v>
      </c>
      <c r="M60" s="33" t="s">
        <v>454</v>
      </c>
      <c r="N60" s="33" t="s">
        <v>370</v>
      </c>
    </row>
    <row r="61" spans="1:14" s="33" customFormat="1" x14ac:dyDescent="0.3">
      <c r="A61" s="33" t="s">
        <v>371</v>
      </c>
      <c r="B61" s="33">
        <v>66.459999999999994</v>
      </c>
      <c r="C61" s="33">
        <v>19.43</v>
      </c>
      <c r="D61" s="33">
        <v>0</v>
      </c>
      <c r="E61" s="33">
        <v>0.19</v>
      </c>
      <c r="F61" s="33">
        <v>0.03</v>
      </c>
      <c r="G61" s="33">
        <v>0.03</v>
      </c>
      <c r="H61" s="33">
        <v>2.68</v>
      </c>
      <c r="I61" s="33">
        <v>11.78</v>
      </c>
      <c r="K61" s="33">
        <v>100.6</v>
      </c>
      <c r="L61" s="33" t="s">
        <v>951</v>
      </c>
      <c r="M61" s="33" t="s">
        <v>454</v>
      </c>
      <c r="N61" s="33" t="s">
        <v>372</v>
      </c>
    </row>
    <row r="62" spans="1:14" s="33" customFormat="1" x14ac:dyDescent="0.3">
      <c r="A62" s="34" t="s">
        <v>178</v>
      </c>
      <c r="B62" s="35">
        <f t="shared" ref="B62:I62" si="16">AVERAGE(B59:B61)</f>
        <v>65.34333333333332</v>
      </c>
      <c r="C62" s="35">
        <f t="shared" si="16"/>
        <v>19.169999999999998</v>
      </c>
      <c r="D62" s="35">
        <f t="shared" si="16"/>
        <v>-6.6666666666666671E-3</v>
      </c>
      <c r="E62" s="35">
        <f t="shared" si="16"/>
        <v>0.12666666666666668</v>
      </c>
      <c r="F62" s="35">
        <f t="shared" si="16"/>
        <v>0.04</v>
      </c>
      <c r="G62" s="35">
        <f t="shared" si="16"/>
        <v>6.6666666666666654E-3</v>
      </c>
      <c r="H62" s="35">
        <f t="shared" si="16"/>
        <v>1.7166666666666668</v>
      </c>
      <c r="I62" s="35">
        <f t="shared" si="16"/>
        <v>13.983333333333334</v>
      </c>
      <c r="J62" s="35"/>
      <c r="K62" s="35">
        <f>AVERAGE(K59:K61)</f>
        <v>100.39333333333333</v>
      </c>
    </row>
    <row r="63" spans="1:14" s="33" customFormat="1" x14ac:dyDescent="0.3">
      <c r="A63" s="36" t="s">
        <v>179</v>
      </c>
      <c r="B63" s="37">
        <f t="shared" ref="B63:I63" si="17">_xlfn.STDEV.S(B59:B61)</f>
        <v>1.0170709578654424</v>
      </c>
      <c r="C63" s="37">
        <f t="shared" si="17"/>
        <v>0.25514701644346049</v>
      </c>
      <c r="D63" s="37">
        <f t="shared" si="17"/>
        <v>5.773502691896258E-3</v>
      </c>
      <c r="E63" s="37">
        <f t="shared" si="17"/>
        <v>5.6862407030773249E-2</v>
      </c>
      <c r="F63" s="37">
        <f t="shared" si="17"/>
        <v>1.0000000000000012E-2</v>
      </c>
      <c r="G63" s="37">
        <f t="shared" si="17"/>
        <v>2.0816659994661327E-2</v>
      </c>
      <c r="H63" s="37">
        <f t="shared" si="17"/>
        <v>0.85675745303634998</v>
      </c>
      <c r="I63" s="37">
        <f t="shared" si="17"/>
        <v>1.9225590584773415</v>
      </c>
      <c r="J63" s="37"/>
      <c r="K63" s="37">
        <f>_xlfn.STDEV.S(K59:K61)</f>
        <v>0.42910760111344021</v>
      </c>
    </row>
    <row r="64" spans="1:14" s="33" customFormat="1" x14ac:dyDescent="0.3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4" s="33" customFormat="1" x14ac:dyDescent="0.3">
      <c r="A65" s="33" t="s">
        <v>367</v>
      </c>
      <c r="B65" s="33">
        <v>67.73</v>
      </c>
      <c r="C65" s="33">
        <v>19.59</v>
      </c>
      <c r="D65" s="33">
        <v>0.02</v>
      </c>
      <c r="E65" s="33">
        <v>0.56999999999999995</v>
      </c>
      <c r="F65" s="33">
        <v>7.0000000000000007E-2</v>
      </c>
      <c r="G65" s="33">
        <v>0</v>
      </c>
      <c r="H65" s="33">
        <v>7.5</v>
      </c>
      <c r="I65" s="33">
        <v>6.3</v>
      </c>
      <c r="K65" s="33">
        <v>101.76</v>
      </c>
      <c r="L65" s="33" t="s">
        <v>449</v>
      </c>
      <c r="M65" s="33" t="s">
        <v>454</v>
      </c>
      <c r="N65" s="33" t="s">
        <v>368</v>
      </c>
    </row>
    <row r="67" spans="1:14" x14ac:dyDescent="0.3">
      <c r="A67" t="s">
        <v>383</v>
      </c>
      <c r="B67">
        <v>70.56</v>
      </c>
      <c r="C67">
        <v>20.440000000000001</v>
      </c>
      <c r="D67">
        <v>0.04</v>
      </c>
      <c r="E67">
        <v>0.13</v>
      </c>
      <c r="F67">
        <v>0.01</v>
      </c>
      <c r="G67">
        <v>0.01</v>
      </c>
      <c r="H67">
        <v>11.99</v>
      </c>
      <c r="I67">
        <v>0.19</v>
      </c>
      <c r="K67">
        <v>103.36</v>
      </c>
      <c r="L67" t="s">
        <v>448</v>
      </c>
      <c r="M67" t="s">
        <v>446</v>
      </c>
      <c r="N67" t="s">
        <v>384</v>
      </c>
    </row>
    <row r="69" spans="1:14" s="21" customFormat="1" x14ac:dyDescent="0.3">
      <c r="A69" s="21" t="s">
        <v>395</v>
      </c>
      <c r="B69" s="22">
        <v>78.55</v>
      </c>
      <c r="C69" s="22">
        <v>23.11</v>
      </c>
      <c r="D69" s="22">
        <v>0</v>
      </c>
      <c r="E69" s="22">
        <v>7.0000000000000007E-2</v>
      </c>
      <c r="F69" s="22">
        <v>0.03</v>
      </c>
      <c r="G69" s="22">
        <v>0.03</v>
      </c>
      <c r="H69" s="22">
        <v>1.42</v>
      </c>
      <c r="I69" s="22">
        <v>18.649999999999999</v>
      </c>
      <c r="J69" s="22"/>
      <c r="K69" s="22">
        <v>121.86</v>
      </c>
      <c r="L69" s="21" t="s">
        <v>951</v>
      </c>
      <c r="M69" s="21" t="s">
        <v>446</v>
      </c>
      <c r="N69" s="21" t="s">
        <v>396</v>
      </c>
    </row>
    <row r="70" spans="1:14" x14ac:dyDescent="0.3">
      <c r="A70" t="s">
        <v>393</v>
      </c>
      <c r="B70">
        <v>65.239999999999995</v>
      </c>
      <c r="C70">
        <v>19.07</v>
      </c>
      <c r="D70">
        <v>0</v>
      </c>
      <c r="E70">
        <v>0.12</v>
      </c>
      <c r="F70">
        <v>0.01</v>
      </c>
      <c r="G70">
        <v>0.02</v>
      </c>
      <c r="H70">
        <v>0.48</v>
      </c>
      <c r="I70">
        <v>16</v>
      </c>
      <c r="K70">
        <v>100.94</v>
      </c>
      <c r="L70" t="s">
        <v>951</v>
      </c>
      <c r="M70" t="s">
        <v>446</v>
      </c>
      <c r="N70" t="s">
        <v>394</v>
      </c>
    </row>
    <row r="71" spans="1:14" x14ac:dyDescent="0.3">
      <c r="A71" t="s">
        <v>397</v>
      </c>
      <c r="B71">
        <v>64.98</v>
      </c>
      <c r="C71">
        <v>18.93</v>
      </c>
      <c r="D71">
        <v>0</v>
      </c>
      <c r="E71">
        <v>0.05</v>
      </c>
      <c r="F71">
        <v>0</v>
      </c>
      <c r="G71">
        <v>-0.01</v>
      </c>
      <c r="H71">
        <v>0.45</v>
      </c>
      <c r="I71">
        <v>16.100000000000001</v>
      </c>
      <c r="K71">
        <v>100.51</v>
      </c>
      <c r="L71" t="s">
        <v>951</v>
      </c>
      <c r="M71" t="s">
        <v>446</v>
      </c>
      <c r="N71" t="s">
        <v>398</v>
      </c>
    </row>
    <row r="72" spans="1:14" x14ac:dyDescent="0.3">
      <c r="A72" t="s">
        <v>401</v>
      </c>
      <c r="B72">
        <v>64.86</v>
      </c>
      <c r="C72">
        <v>18.809999999999999</v>
      </c>
      <c r="D72">
        <v>0.02</v>
      </c>
      <c r="E72">
        <v>0.11</v>
      </c>
      <c r="F72">
        <v>0.06</v>
      </c>
      <c r="G72">
        <v>0.01</v>
      </c>
      <c r="H72">
        <v>0.42</v>
      </c>
      <c r="I72">
        <v>16.05</v>
      </c>
      <c r="K72">
        <v>100.33</v>
      </c>
      <c r="L72" t="s">
        <v>951</v>
      </c>
      <c r="M72" t="s">
        <v>446</v>
      </c>
      <c r="N72" t="s">
        <v>402</v>
      </c>
    </row>
    <row r="73" spans="1:14" x14ac:dyDescent="0.3">
      <c r="A73" s="2" t="s">
        <v>178</v>
      </c>
      <c r="B73" s="4">
        <f>AVERAGE(B70:B72)</f>
        <v>65.026666666666657</v>
      </c>
      <c r="C73" s="4">
        <f t="shared" ref="C73:K73" si="18">AVERAGE(C70:C72)</f>
        <v>18.936666666666667</v>
      </c>
      <c r="D73" s="4">
        <f t="shared" si="18"/>
        <v>6.6666666666666671E-3</v>
      </c>
      <c r="E73" s="4">
        <f t="shared" si="18"/>
        <v>9.3333333333333324E-2</v>
      </c>
      <c r="F73" s="4">
        <f t="shared" si="18"/>
        <v>2.3333333333333331E-2</v>
      </c>
      <c r="G73" s="4">
        <f t="shared" si="18"/>
        <v>6.6666666666666671E-3</v>
      </c>
      <c r="H73" s="4">
        <f t="shared" si="18"/>
        <v>0.44999999999999996</v>
      </c>
      <c r="I73" s="4">
        <f t="shared" si="18"/>
        <v>16.05</v>
      </c>
      <c r="J73" s="4"/>
      <c r="K73" s="4">
        <f t="shared" si="18"/>
        <v>100.59333333333332</v>
      </c>
    </row>
    <row r="74" spans="1:14" x14ac:dyDescent="0.3">
      <c r="A74" s="3" t="s">
        <v>179</v>
      </c>
      <c r="B74" s="5">
        <f>_xlfn.STDEV.S(B70:B72)</f>
        <v>0.19425069712444315</v>
      </c>
      <c r="C74" s="5">
        <f t="shared" ref="C74:K74" si="19">_xlfn.STDEV.S(C70:C72)</f>
        <v>0.13012814197295502</v>
      </c>
      <c r="D74" s="5">
        <f t="shared" si="19"/>
        <v>1.1547005383792516E-2</v>
      </c>
      <c r="E74" s="5">
        <f t="shared" si="19"/>
        <v>3.7859388972001848E-2</v>
      </c>
      <c r="F74" s="5">
        <f t="shared" si="19"/>
        <v>3.2145502536643181E-2</v>
      </c>
      <c r="G74" s="5">
        <f t="shared" si="19"/>
        <v>1.5275252316519468E-2</v>
      </c>
      <c r="H74" s="5">
        <f t="shared" si="19"/>
        <v>0.03</v>
      </c>
      <c r="I74" s="5">
        <f t="shared" si="19"/>
        <v>5.0000000000000711E-2</v>
      </c>
      <c r="J74" s="5"/>
      <c r="K74" s="5">
        <f t="shared" si="19"/>
        <v>0.31342197327777221</v>
      </c>
    </row>
    <row r="75" spans="1:14" x14ac:dyDescent="0.3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4" x14ac:dyDescent="0.3">
      <c r="A76" t="s">
        <v>399</v>
      </c>
      <c r="B76">
        <v>67.87</v>
      </c>
      <c r="C76">
        <v>19.440000000000001</v>
      </c>
      <c r="D76">
        <v>0.02</v>
      </c>
      <c r="E76">
        <v>0.22</v>
      </c>
      <c r="F76">
        <v>0.02</v>
      </c>
      <c r="G76">
        <v>0.04</v>
      </c>
      <c r="H76">
        <v>4.63</v>
      </c>
      <c r="I76">
        <v>8.74</v>
      </c>
      <c r="K76">
        <v>100.98</v>
      </c>
      <c r="L76" t="s">
        <v>449</v>
      </c>
      <c r="M76" t="s">
        <v>446</v>
      </c>
      <c r="N76" t="s">
        <v>400</v>
      </c>
    </row>
    <row r="77" spans="1:14" x14ac:dyDescent="0.3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4" s="33" customFormat="1" x14ac:dyDescent="0.3">
      <c r="A78" s="33" t="s">
        <v>597</v>
      </c>
      <c r="B78" s="33">
        <v>64.75</v>
      </c>
      <c r="C78" s="33">
        <v>19.010000000000002</v>
      </c>
      <c r="D78" s="33">
        <v>0.01</v>
      </c>
      <c r="E78" s="33">
        <v>0.21</v>
      </c>
      <c r="F78" s="33">
        <v>0.02</v>
      </c>
      <c r="G78" s="33">
        <v>0</v>
      </c>
      <c r="H78" s="33">
        <v>0.67</v>
      </c>
      <c r="I78" s="33">
        <v>15.85</v>
      </c>
      <c r="K78" s="33">
        <v>100.52</v>
      </c>
      <c r="L78" s="33" t="s">
        <v>951</v>
      </c>
      <c r="M78" s="33" t="s">
        <v>457</v>
      </c>
      <c r="N78" s="33" t="s">
        <v>598</v>
      </c>
    </row>
    <row r="79" spans="1:14" s="33" customFormat="1" x14ac:dyDescent="0.3">
      <c r="A79" s="33" t="s">
        <v>601</v>
      </c>
      <c r="B79" s="33">
        <v>65.010000000000005</v>
      </c>
      <c r="C79" s="33">
        <v>18.95</v>
      </c>
      <c r="D79" s="33">
        <v>0.01</v>
      </c>
      <c r="E79" s="33">
        <v>0.23</v>
      </c>
      <c r="F79" s="33">
        <v>0.05</v>
      </c>
      <c r="G79" s="33">
        <v>-0.02</v>
      </c>
      <c r="H79" s="33">
        <v>1.61</v>
      </c>
      <c r="I79" s="33">
        <v>14.82</v>
      </c>
      <c r="K79" s="33">
        <v>100.68</v>
      </c>
      <c r="L79" s="33" t="s">
        <v>951</v>
      </c>
      <c r="M79" s="33" t="s">
        <v>457</v>
      </c>
      <c r="N79" s="33" t="s">
        <v>602</v>
      </c>
    </row>
    <row r="80" spans="1:14" s="33" customFormat="1" x14ac:dyDescent="0.3">
      <c r="A80" s="33" t="s">
        <v>603</v>
      </c>
      <c r="B80" s="33">
        <v>64.540000000000006</v>
      </c>
      <c r="C80" s="33">
        <v>18.96</v>
      </c>
      <c r="D80" s="33">
        <v>0</v>
      </c>
      <c r="E80" s="33">
        <v>0.2</v>
      </c>
      <c r="F80" s="33">
        <v>0.01</v>
      </c>
      <c r="G80" s="33">
        <v>0.02</v>
      </c>
      <c r="H80" s="33">
        <v>0.95</v>
      </c>
      <c r="I80" s="33">
        <v>15.65</v>
      </c>
      <c r="K80" s="33">
        <v>100.32</v>
      </c>
      <c r="L80" s="33" t="s">
        <v>951</v>
      </c>
      <c r="M80" s="33" t="s">
        <v>457</v>
      </c>
      <c r="N80" s="33" t="s">
        <v>604</v>
      </c>
    </row>
    <row r="81" spans="1:14" s="33" customFormat="1" x14ac:dyDescent="0.3">
      <c r="A81" s="33" t="s">
        <v>605</v>
      </c>
      <c r="B81" s="33">
        <v>65.62</v>
      </c>
      <c r="C81" s="33">
        <v>19.239999999999998</v>
      </c>
      <c r="D81" s="33">
        <v>0.01</v>
      </c>
      <c r="E81" s="33">
        <v>0.19</v>
      </c>
      <c r="F81" s="33">
        <v>0.01</v>
      </c>
      <c r="G81" s="33">
        <v>-0.01</v>
      </c>
      <c r="H81" s="33">
        <v>3.64</v>
      </c>
      <c r="I81" s="33">
        <v>11.82</v>
      </c>
      <c r="K81" s="33">
        <v>100.53</v>
      </c>
      <c r="L81" s="33" t="s">
        <v>951</v>
      </c>
      <c r="M81" s="33" t="s">
        <v>457</v>
      </c>
      <c r="N81" s="33" t="s">
        <v>606</v>
      </c>
    </row>
    <row r="82" spans="1:14" s="33" customFormat="1" x14ac:dyDescent="0.3">
      <c r="A82" s="34" t="s">
        <v>178</v>
      </c>
      <c r="B82" s="35">
        <f>AVERAGE(B78:B81)</f>
        <v>64.98</v>
      </c>
      <c r="C82" s="35">
        <f t="shared" ref="C82:K82" si="20">AVERAGE(C78:C81)</f>
        <v>19.04</v>
      </c>
      <c r="D82" s="35">
        <f t="shared" si="20"/>
        <v>7.4999999999999997E-3</v>
      </c>
      <c r="E82" s="35">
        <f t="shared" si="20"/>
        <v>0.20750000000000002</v>
      </c>
      <c r="F82" s="35">
        <f t="shared" si="20"/>
        <v>2.2499999999999999E-2</v>
      </c>
      <c r="G82" s="35">
        <f t="shared" si="20"/>
        <v>-2.5000000000000001E-3</v>
      </c>
      <c r="H82" s="35">
        <f t="shared" si="20"/>
        <v>1.7175000000000002</v>
      </c>
      <c r="I82" s="35">
        <f t="shared" si="20"/>
        <v>14.535</v>
      </c>
      <c r="J82" s="35"/>
      <c r="K82" s="35">
        <f t="shared" si="20"/>
        <v>100.51249999999999</v>
      </c>
    </row>
    <row r="83" spans="1:14" s="33" customFormat="1" x14ac:dyDescent="0.3">
      <c r="A83" s="36" t="s">
        <v>179</v>
      </c>
      <c r="B83" s="37">
        <f>_xlfn.STDEV.S(B78:B81)</f>
        <v>0.46797435827190387</v>
      </c>
      <c r="C83" s="37">
        <f t="shared" ref="C83:K83" si="21">_xlfn.STDEV.S(C78:C81)</f>
        <v>0.13589211407092916</v>
      </c>
      <c r="D83" s="37">
        <f t="shared" si="21"/>
        <v>5.000000000000001E-3</v>
      </c>
      <c r="E83" s="37">
        <f t="shared" si="21"/>
        <v>1.7078251276599333E-2</v>
      </c>
      <c r="F83" s="37">
        <f t="shared" si="21"/>
        <v>1.8929694486000917E-2</v>
      </c>
      <c r="G83" s="37">
        <f t="shared" si="21"/>
        <v>1.7078251276599333E-2</v>
      </c>
      <c r="H83" s="37">
        <f t="shared" si="21"/>
        <v>1.3408796863750798</v>
      </c>
      <c r="I83" s="37">
        <f t="shared" si="21"/>
        <v>1.8641262475129461</v>
      </c>
      <c r="J83" s="37"/>
      <c r="K83" s="37">
        <f t="shared" si="21"/>
        <v>0.1477328670269471</v>
      </c>
    </row>
    <row r="84" spans="1:14" s="33" customFormat="1" x14ac:dyDescent="0.3"/>
    <row r="85" spans="1:14" s="33" customFormat="1" x14ac:dyDescent="0.3">
      <c r="A85" s="33" t="s">
        <v>599</v>
      </c>
      <c r="B85" s="33">
        <v>65.489999999999995</v>
      </c>
      <c r="C85" s="33">
        <v>19.41</v>
      </c>
      <c r="D85" s="33">
        <v>0.02</v>
      </c>
      <c r="E85" s="33">
        <v>0.25</v>
      </c>
      <c r="F85" s="33">
        <v>0.03</v>
      </c>
      <c r="G85" s="33">
        <v>-0.03</v>
      </c>
      <c r="H85" s="33">
        <v>5.64</v>
      </c>
      <c r="I85" s="33">
        <v>8.99</v>
      </c>
      <c r="K85" s="33">
        <v>99.83</v>
      </c>
      <c r="L85" s="33" t="s">
        <v>449</v>
      </c>
      <c r="M85" s="33" t="s">
        <v>457</v>
      </c>
      <c r="N85" s="33" t="s">
        <v>600</v>
      </c>
    </row>
    <row r="86" spans="1:14" s="33" customFormat="1" x14ac:dyDescent="0.3">
      <c r="A86" s="33" t="s">
        <v>607</v>
      </c>
      <c r="B86" s="33">
        <v>66.849999999999994</v>
      </c>
      <c r="C86" s="33">
        <v>19.66</v>
      </c>
      <c r="D86" s="33">
        <v>0</v>
      </c>
      <c r="E86" s="33">
        <v>0.28000000000000003</v>
      </c>
      <c r="F86" s="33">
        <v>0.03</v>
      </c>
      <c r="G86" s="33">
        <v>-0.03</v>
      </c>
      <c r="H86" s="33">
        <v>6.84</v>
      </c>
      <c r="I86" s="33">
        <v>7.11</v>
      </c>
      <c r="K86" s="33">
        <v>100.77</v>
      </c>
      <c r="L86" s="33" t="s">
        <v>449</v>
      </c>
      <c r="M86" s="33" t="s">
        <v>457</v>
      </c>
      <c r="N86" s="33" t="s">
        <v>608</v>
      </c>
    </row>
    <row r="87" spans="1:14" s="33" customFormat="1" x14ac:dyDescent="0.3">
      <c r="A87" s="34" t="s">
        <v>178</v>
      </c>
      <c r="B87" s="35">
        <f>AVERAGE(B85:B86)</f>
        <v>66.169999999999987</v>
      </c>
      <c r="C87" s="35">
        <f t="shared" ref="C87:K87" si="22">AVERAGE(C85:C86)</f>
        <v>19.535</v>
      </c>
      <c r="D87" s="35">
        <f t="shared" si="22"/>
        <v>0.01</v>
      </c>
      <c r="E87" s="35">
        <f t="shared" si="22"/>
        <v>0.26500000000000001</v>
      </c>
      <c r="F87" s="35">
        <f t="shared" si="22"/>
        <v>0.03</v>
      </c>
      <c r="G87" s="35">
        <f t="shared" si="22"/>
        <v>-0.03</v>
      </c>
      <c r="H87" s="35">
        <f t="shared" si="22"/>
        <v>6.24</v>
      </c>
      <c r="I87" s="35">
        <f t="shared" si="22"/>
        <v>8.0500000000000007</v>
      </c>
      <c r="J87" s="35"/>
      <c r="K87" s="35">
        <f t="shared" si="22"/>
        <v>100.3</v>
      </c>
    </row>
    <row r="88" spans="1:14" s="33" customFormat="1" x14ac:dyDescent="0.3">
      <c r="A88" s="36" t="s">
        <v>179</v>
      </c>
      <c r="B88" s="37">
        <f>_xlfn.STDEV.S(B85:B86)</f>
        <v>0.96166522241370422</v>
      </c>
      <c r="C88" s="37">
        <f t="shared" ref="C88:K88" si="23">_xlfn.STDEV.S(C85:C86)</f>
        <v>0.17677669529663689</v>
      </c>
      <c r="D88" s="37">
        <f t="shared" si="23"/>
        <v>1.4142135623730951E-2</v>
      </c>
      <c r="E88" s="37">
        <f t="shared" si="23"/>
        <v>2.1213203435596444E-2</v>
      </c>
      <c r="F88" s="37">
        <f t="shared" si="23"/>
        <v>0</v>
      </c>
      <c r="G88" s="37">
        <f t="shared" si="23"/>
        <v>0</v>
      </c>
      <c r="H88" s="37">
        <f t="shared" si="23"/>
        <v>0.84852813742385713</v>
      </c>
      <c r="I88" s="37">
        <f t="shared" si="23"/>
        <v>1.3293607486307104</v>
      </c>
      <c r="J88" s="37"/>
      <c r="K88" s="37">
        <f t="shared" si="23"/>
        <v>0.6646803743153531</v>
      </c>
    </row>
    <row r="92" spans="1:14" x14ac:dyDescent="0.3">
      <c r="A92" t="s">
        <v>16</v>
      </c>
      <c r="B92" t="s">
        <v>0</v>
      </c>
      <c r="C92" t="s">
        <v>2</v>
      </c>
      <c r="D92" t="s">
        <v>4</v>
      </c>
      <c r="E92" t="s">
        <v>6</v>
      </c>
      <c r="F92" t="s">
        <v>7</v>
      </c>
      <c r="G92" t="s">
        <v>8</v>
      </c>
      <c r="H92" t="s">
        <v>10</v>
      </c>
      <c r="I92" t="s">
        <v>11</v>
      </c>
      <c r="K92" t="s">
        <v>14</v>
      </c>
      <c r="N92" t="s">
        <v>17</v>
      </c>
    </row>
    <row r="93" spans="1:14" x14ac:dyDescent="0.3">
      <c r="A93" t="s">
        <v>1483</v>
      </c>
      <c r="B93">
        <v>55.21</v>
      </c>
      <c r="C93">
        <v>24.01</v>
      </c>
      <c r="D93">
        <v>0.15</v>
      </c>
      <c r="E93">
        <v>0.05</v>
      </c>
      <c r="F93">
        <v>-0.01</v>
      </c>
      <c r="G93">
        <v>0.01</v>
      </c>
      <c r="H93">
        <v>13.49</v>
      </c>
      <c r="I93">
        <v>0.11</v>
      </c>
      <c r="K93">
        <v>93.03</v>
      </c>
      <c r="L93" t="s">
        <v>448</v>
      </c>
      <c r="N93" t="s">
        <v>1440</v>
      </c>
    </row>
    <row r="94" spans="1:14" x14ac:dyDescent="0.3">
      <c r="A94" t="s">
        <v>1484</v>
      </c>
      <c r="B94">
        <v>35.5</v>
      </c>
      <c r="C94">
        <v>14.37</v>
      </c>
      <c r="D94">
        <v>19.57</v>
      </c>
      <c r="E94">
        <v>0.14000000000000001</v>
      </c>
      <c r="F94">
        <v>0.11</v>
      </c>
      <c r="G94">
        <v>-0.04</v>
      </c>
      <c r="H94">
        <v>8.27</v>
      </c>
      <c r="I94">
        <v>0.11</v>
      </c>
      <c r="K94">
        <v>78.06</v>
      </c>
      <c r="L94" t="s">
        <v>1518</v>
      </c>
      <c r="N94" t="s">
        <v>1441</v>
      </c>
    </row>
    <row r="95" spans="1:14" x14ac:dyDescent="0.3">
      <c r="A95" t="s">
        <v>1489</v>
      </c>
      <c r="B95">
        <v>45.98</v>
      </c>
      <c r="C95">
        <v>5.9</v>
      </c>
      <c r="D95">
        <v>35.6</v>
      </c>
      <c r="E95">
        <v>0.95</v>
      </c>
      <c r="F95">
        <v>7.0000000000000007E-2</v>
      </c>
      <c r="G95">
        <v>0.01</v>
      </c>
      <c r="H95">
        <v>0.38</v>
      </c>
      <c r="I95">
        <v>0.36</v>
      </c>
      <c r="K95">
        <v>89.25</v>
      </c>
      <c r="L95" t="s">
        <v>1518</v>
      </c>
      <c r="N95" t="s">
        <v>1446</v>
      </c>
    </row>
    <row r="96" spans="1:14" x14ac:dyDescent="0.3">
      <c r="A96" t="s">
        <v>1497</v>
      </c>
      <c r="B96">
        <v>57.27</v>
      </c>
      <c r="C96">
        <v>40.79</v>
      </c>
      <c r="D96">
        <v>-0.01</v>
      </c>
      <c r="E96">
        <v>0.99</v>
      </c>
      <c r="F96">
        <v>0.05</v>
      </c>
      <c r="G96">
        <v>-0.02</v>
      </c>
      <c r="H96">
        <v>20.74</v>
      </c>
      <c r="I96">
        <v>6.34</v>
      </c>
      <c r="K96">
        <v>126.17</v>
      </c>
      <c r="L96" t="s">
        <v>1518</v>
      </c>
      <c r="N96" t="s">
        <v>1454</v>
      </c>
    </row>
    <row r="97" spans="1:14" x14ac:dyDescent="0.3">
      <c r="A97" t="s">
        <v>1506</v>
      </c>
      <c r="B97">
        <v>55.71</v>
      </c>
      <c r="C97">
        <v>24.21</v>
      </c>
      <c r="D97">
        <v>0.3</v>
      </c>
      <c r="E97">
        <v>0.05</v>
      </c>
      <c r="F97">
        <v>0</v>
      </c>
      <c r="G97">
        <v>-0.01</v>
      </c>
      <c r="H97">
        <v>12.95</v>
      </c>
      <c r="I97">
        <v>0.08</v>
      </c>
      <c r="K97">
        <v>93.31</v>
      </c>
      <c r="L97" t="s">
        <v>448</v>
      </c>
      <c r="N97" t="s">
        <v>1463</v>
      </c>
    </row>
    <row r="99" spans="1:14" x14ac:dyDescent="0.3">
      <c r="B99" s="64">
        <f t="shared" ref="B99:I99" si="24">B93/$K93*100</f>
        <v>59.346447382564762</v>
      </c>
      <c r="C99" s="64">
        <f t="shared" si="24"/>
        <v>25.80887885628292</v>
      </c>
      <c r="D99" s="64">
        <f t="shared" si="24"/>
        <v>0.16123831022250887</v>
      </c>
      <c r="E99" s="64">
        <f t="shared" si="24"/>
        <v>5.3746103407502965E-2</v>
      </c>
      <c r="F99" s="64">
        <f t="shared" si="24"/>
        <v>-1.0749220681500591E-2</v>
      </c>
      <c r="G99" s="64">
        <f t="shared" si="24"/>
        <v>1.0749220681500591E-2</v>
      </c>
      <c r="H99" s="64">
        <f t="shared" si="24"/>
        <v>14.500698699344298</v>
      </c>
      <c r="I99" s="64">
        <f t="shared" si="24"/>
        <v>0.1182414274965065</v>
      </c>
    </row>
    <row r="100" spans="1:14" x14ac:dyDescent="0.3">
      <c r="B100" s="64">
        <f t="shared" ref="B100:I100" si="25">B94/$K94*100</f>
        <v>45.477837560850624</v>
      </c>
      <c r="C100" s="64">
        <f t="shared" si="25"/>
        <v>18.408916218293619</v>
      </c>
      <c r="D100" s="64">
        <f t="shared" si="25"/>
        <v>25.070458621573149</v>
      </c>
      <c r="E100" s="64">
        <f t="shared" si="25"/>
        <v>0.17934921854983349</v>
      </c>
      <c r="F100" s="64">
        <f t="shared" si="25"/>
        <v>0.14091724314629772</v>
      </c>
      <c r="G100" s="64">
        <f t="shared" si="25"/>
        <v>-5.1242633871380991E-2</v>
      </c>
      <c r="H100" s="64">
        <f t="shared" si="25"/>
        <v>10.594414552908018</v>
      </c>
      <c r="I100" s="64">
        <f t="shared" si="25"/>
        <v>0.14091724314629772</v>
      </c>
    </row>
    <row r="101" spans="1:14" x14ac:dyDescent="0.3">
      <c r="B101" s="64">
        <f t="shared" ref="B101:I101" si="26">B95/$K95*100</f>
        <v>51.518207282913167</v>
      </c>
      <c r="C101" s="64">
        <f t="shared" si="26"/>
        <v>6.6106442577030817</v>
      </c>
      <c r="D101" s="64">
        <f t="shared" si="26"/>
        <v>39.88795518207283</v>
      </c>
      <c r="E101" s="64">
        <f t="shared" si="26"/>
        <v>1.0644257703081232</v>
      </c>
      <c r="F101" s="64">
        <f t="shared" si="26"/>
        <v>7.8431372549019621E-2</v>
      </c>
      <c r="G101" s="64">
        <f t="shared" si="26"/>
        <v>1.1204481792717087E-2</v>
      </c>
      <c r="H101" s="64">
        <f t="shared" si="26"/>
        <v>0.42577030812324929</v>
      </c>
      <c r="I101" s="64">
        <f t="shared" si="26"/>
        <v>0.40336134453781514</v>
      </c>
    </row>
    <row r="102" spans="1:14" x14ac:dyDescent="0.3">
      <c r="B102" s="64">
        <f t="shared" ref="B102:I102" si="27">B96/$K96*100</f>
        <v>45.391138939526037</v>
      </c>
      <c r="C102" s="64">
        <f t="shared" si="27"/>
        <v>32.329396845525878</v>
      </c>
      <c r="D102" s="64">
        <f t="shared" si="27"/>
        <v>-7.9258143774272802E-3</v>
      </c>
      <c r="E102" s="64">
        <f t="shared" si="27"/>
        <v>0.78465562336530081</v>
      </c>
      <c r="F102" s="64">
        <f t="shared" si="27"/>
        <v>3.9629071887136408E-2</v>
      </c>
      <c r="G102" s="64">
        <f t="shared" si="27"/>
        <v>-1.585162875485456E-2</v>
      </c>
      <c r="H102" s="64">
        <f t="shared" si="27"/>
        <v>16.438139018784177</v>
      </c>
      <c r="I102" s="64">
        <f t="shared" si="27"/>
        <v>5.0249663152888955</v>
      </c>
    </row>
    <row r="103" spans="1:14" x14ac:dyDescent="0.3">
      <c r="B103" s="64">
        <f t="shared" ref="B103:I103" si="28">B97/$K97*100</f>
        <v>59.70421176722752</v>
      </c>
      <c r="C103" s="64">
        <f t="shared" si="28"/>
        <v>25.945772157325049</v>
      </c>
      <c r="D103" s="64">
        <f t="shared" si="28"/>
        <v>0.32150894866573787</v>
      </c>
      <c r="E103" s="64">
        <f t="shared" si="28"/>
        <v>5.3584824777622976E-2</v>
      </c>
      <c r="F103" s="64">
        <f t="shared" si="28"/>
        <v>0</v>
      </c>
      <c r="G103" s="64">
        <f t="shared" si="28"/>
        <v>-1.0716964955524596E-2</v>
      </c>
      <c r="H103" s="64">
        <f t="shared" si="28"/>
        <v>13.878469617404349</v>
      </c>
      <c r="I103" s="64">
        <f t="shared" si="28"/>
        <v>8.5735719644196767E-2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zoomScale="90" zoomScaleNormal="90" workbookViewId="0">
      <pane ySplit="1" topLeftCell="A2" activePane="bottomLeft" state="frozen"/>
      <selection pane="bottomLeft" activeCell="X24" sqref="X24"/>
    </sheetView>
  </sheetViews>
  <sheetFormatPr defaultRowHeight="14.4" x14ac:dyDescent="0.3"/>
  <cols>
    <col min="1" max="1" width="16" bestFit="1" customWidth="1"/>
    <col min="2" max="2" width="16" customWidth="1"/>
    <col min="24" max="24" width="32.88671875" bestFit="1" customWidth="1"/>
    <col min="36" max="36" width="27.88671875" bestFit="1" customWidth="1"/>
  </cols>
  <sheetData>
    <row r="1" spans="1:26" x14ac:dyDescent="0.3">
      <c r="B1" t="s">
        <v>1599</v>
      </c>
      <c r="C1" t="s">
        <v>0</v>
      </c>
      <c r="D1" t="s">
        <v>1</v>
      </c>
      <c r="E1" t="s">
        <v>633</v>
      </c>
      <c r="F1" t="s">
        <v>635</v>
      </c>
      <c r="G1" t="s">
        <v>636</v>
      </c>
      <c r="H1" t="s">
        <v>637</v>
      </c>
      <c r="I1" t="s">
        <v>638</v>
      </c>
      <c r="J1" t="s">
        <v>639</v>
      </c>
      <c r="K1" t="s">
        <v>640</v>
      </c>
      <c r="L1" t="s">
        <v>3</v>
      </c>
      <c r="M1" t="s">
        <v>4</v>
      </c>
      <c r="N1" t="s">
        <v>5</v>
      </c>
      <c r="O1" t="s">
        <v>6</v>
      </c>
      <c r="P1" t="s">
        <v>8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1524</v>
      </c>
      <c r="Z1" t="s">
        <v>17</v>
      </c>
    </row>
    <row r="2" spans="1:26" x14ac:dyDescent="0.3">
      <c r="A2" t="s">
        <v>1485</v>
      </c>
      <c r="B2">
        <v>0.55000000000000004</v>
      </c>
      <c r="C2">
        <v>53.16</v>
      </c>
      <c r="E2">
        <v>12.59</v>
      </c>
      <c r="F2">
        <v>-0.22</v>
      </c>
      <c r="G2">
        <v>0.18</v>
      </c>
      <c r="H2">
        <v>0.3</v>
      </c>
      <c r="I2">
        <v>0.1</v>
      </c>
      <c r="J2">
        <v>0.02</v>
      </c>
      <c r="M2">
        <v>11.65</v>
      </c>
      <c r="N2">
        <v>2.77</v>
      </c>
      <c r="O2">
        <v>1.93</v>
      </c>
      <c r="P2">
        <v>-0.04</v>
      </c>
      <c r="Q2">
        <v>9.31</v>
      </c>
      <c r="R2">
        <v>0.3</v>
      </c>
      <c r="S2">
        <v>0.1</v>
      </c>
      <c r="T2">
        <v>0.8</v>
      </c>
      <c r="U2">
        <v>93.76</v>
      </c>
      <c r="V2">
        <v>10</v>
      </c>
      <c r="Z2" t="s">
        <v>1600</v>
      </c>
    </row>
    <row r="3" spans="1:26" x14ac:dyDescent="0.3">
      <c r="A3" t="s">
        <v>1486</v>
      </c>
      <c r="B3">
        <v>1.74</v>
      </c>
      <c r="C3">
        <v>54.95</v>
      </c>
      <c r="E3">
        <v>10.59</v>
      </c>
      <c r="F3">
        <v>-0.2</v>
      </c>
      <c r="G3">
        <v>0.13</v>
      </c>
      <c r="H3">
        <v>0.14000000000000001</v>
      </c>
      <c r="I3">
        <v>0.04</v>
      </c>
      <c r="J3">
        <v>0.01</v>
      </c>
      <c r="M3">
        <v>11.97</v>
      </c>
      <c r="N3">
        <v>2.75</v>
      </c>
      <c r="O3">
        <v>1.32</v>
      </c>
      <c r="P3">
        <v>-0.08</v>
      </c>
      <c r="Q3">
        <v>6.12</v>
      </c>
      <c r="R3">
        <v>0.54</v>
      </c>
      <c r="S3">
        <v>7.0000000000000007E-2</v>
      </c>
      <c r="T3">
        <v>0.86</v>
      </c>
      <c r="U3">
        <v>91.21</v>
      </c>
      <c r="V3">
        <v>10</v>
      </c>
      <c r="Z3" t="s">
        <v>1601</v>
      </c>
    </row>
    <row r="4" spans="1:26" x14ac:dyDescent="0.3">
      <c r="A4" t="s">
        <v>1492</v>
      </c>
      <c r="B4">
        <v>1.22</v>
      </c>
      <c r="C4">
        <v>53.92</v>
      </c>
      <c r="E4">
        <v>11.75</v>
      </c>
      <c r="F4">
        <v>-0.26</v>
      </c>
      <c r="G4">
        <v>0.22</v>
      </c>
      <c r="H4">
        <v>0.21</v>
      </c>
      <c r="I4">
        <v>0.03</v>
      </c>
      <c r="J4">
        <v>0.02</v>
      </c>
      <c r="M4">
        <v>11.98</v>
      </c>
      <c r="N4">
        <v>3.16</v>
      </c>
      <c r="O4">
        <v>1.33</v>
      </c>
      <c r="P4">
        <v>-0.01</v>
      </c>
      <c r="Q4">
        <v>7.61</v>
      </c>
      <c r="R4">
        <v>0.49</v>
      </c>
      <c r="S4">
        <v>-0.02</v>
      </c>
      <c r="T4">
        <v>0.89</v>
      </c>
      <c r="U4">
        <v>92.83</v>
      </c>
      <c r="V4">
        <v>10</v>
      </c>
      <c r="Z4" t="s">
        <v>1602</v>
      </c>
    </row>
    <row r="5" spans="1:26" x14ac:dyDescent="0.3">
      <c r="A5" t="s">
        <v>1493</v>
      </c>
      <c r="B5">
        <v>0.72</v>
      </c>
      <c r="C5">
        <v>53.25</v>
      </c>
      <c r="E5">
        <v>12.65</v>
      </c>
      <c r="F5">
        <v>-0.21</v>
      </c>
      <c r="G5">
        <v>0.17</v>
      </c>
      <c r="H5">
        <v>0.25</v>
      </c>
      <c r="I5">
        <v>0.13</v>
      </c>
      <c r="J5">
        <v>0.03</v>
      </c>
      <c r="M5">
        <v>11.82</v>
      </c>
      <c r="N5">
        <v>3.11</v>
      </c>
      <c r="O5">
        <v>1.61</v>
      </c>
      <c r="P5">
        <v>-0.01</v>
      </c>
      <c r="Q5" s="65">
        <v>8.4700000000000006</v>
      </c>
      <c r="R5">
        <v>0.35</v>
      </c>
      <c r="S5">
        <v>0.08</v>
      </c>
      <c r="T5">
        <v>0.75</v>
      </c>
      <c r="U5">
        <v>93.42</v>
      </c>
      <c r="V5">
        <v>10</v>
      </c>
      <c r="Z5" t="s">
        <v>1603</v>
      </c>
    </row>
    <row r="6" spans="1:26" x14ac:dyDescent="0.3">
      <c r="A6" t="s">
        <v>1494</v>
      </c>
      <c r="B6">
        <v>1.1499999999999999</v>
      </c>
      <c r="C6">
        <v>52.9</v>
      </c>
      <c r="E6">
        <v>12.78</v>
      </c>
      <c r="F6">
        <v>-0.28000000000000003</v>
      </c>
      <c r="G6">
        <v>0.32</v>
      </c>
      <c r="H6">
        <v>0.36</v>
      </c>
      <c r="I6">
        <v>0.08</v>
      </c>
      <c r="J6">
        <v>0.03</v>
      </c>
      <c r="M6">
        <v>11.78</v>
      </c>
      <c r="N6">
        <v>3.59</v>
      </c>
      <c r="O6">
        <v>1.29</v>
      </c>
      <c r="P6">
        <v>-0.02</v>
      </c>
      <c r="Q6">
        <v>9.14</v>
      </c>
      <c r="R6">
        <v>0.27</v>
      </c>
      <c r="S6">
        <v>0.01</v>
      </c>
      <c r="T6">
        <v>0.76</v>
      </c>
      <c r="U6">
        <v>94.47</v>
      </c>
      <c r="V6">
        <v>10</v>
      </c>
      <c r="Z6" t="s">
        <v>1604</v>
      </c>
    </row>
    <row r="7" spans="1:26" x14ac:dyDescent="0.3">
      <c r="A7" t="s">
        <v>1495</v>
      </c>
      <c r="B7">
        <v>0.7</v>
      </c>
      <c r="C7">
        <v>53.4</v>
      </c>
      <c r="E7">
        <v>12.75</v>
      </c>
      <c r="F7">
        <v>-0.28000000000000003</v>
      </c>
      <c r="G7">
        <v>0.23</v>
      </c>
      <c r="H7">
        <v>0.25</v>
      </c>
      <c r="I7">
        <v>0.09</v>
      </c>
      <c r="J7">
        <v>0.04</v>
      </c>
      <c r="M7">
        <v>11.86</v>
      </c>
      <c r="N7">
        <v>2.94</v>
      </c>
      <c r="O7">
        <v>1.74</v>
      </c>
      <c r="P7">
        <v>0</v>
      </c>
      <c r="Q7">
        <v>8.9</v>
      </c>
      <c r="R7">
        <v>0.28000000000000003</v>
      </c>
      <c r="S7">
        <v>0.05</v>
      </c>
      <c r="T7">
        <v>0.75</v>
      </c>
      <c r="U7">
        <v>93.98</v>
      </c>
      <c r="V7">
        <v>10</v>
      </c>
      <c r="Z7" t="s">
        <v>1605</v>
      </c>
    </row>
    <row r="8" spans="1:26" x14ac:dyDescent="0.3">
      <c r="A8" t="s">
        <v>1496</v>
      </c>
      <c r="B8">
        <v>0.53</v>
      </c>
      <c r="C8">
        <v>53.62</v>
      </c>
      <c r="E8">
        <v>12.41</v>
      </c>
      <c r="F8">
        <v>-0.18</v>
      </c>
      <c r="G8">
        <v>0.23</v>
      </c>
      <c r="H8">
        <v>0.27</v>
      </c>
      <c r="I8">
        <v>0.11</v>
      </c>
      <c r="J8">
        <v>0.04</v>
      </c>
      <c r="M8">
        <v>11.59</v>
      </c>
      <c r="N8">
        <v>2.95</v>
      </c>
      <c r="O8">
        <v>1.68</v>
      </c>
      <c r="P8">
        <v>-0.03</v>
      </c>
      <c r="Q8">
        <v>8.57</v>
      </c>
      <c r="R8">
        <v>0.39</v>
      </c>
      <c r="S8">
        <v>0.01</v>
      </c>
      <c r="T8">
        <v>0.73</v>
      </c>
      <c r="U8">
        <v>93.13</v>
      </c>
      <c r="V8">
        <v>10</v>
      </c>
      <c r="Z8" t="s">
        <v>1606</v>
      </c>
    </row>
    <row r="9" spans="1:26" x14ac:dyDescent="0.3">
      <c r="A9" t="s">
        <v>1499</v>
      </c>
      <c r="B9">
        <v>0.3</v>
      </c>
      <c r="C9">
        <v>53.97</v>
      </c>
      <c r="E9">
        <v>12.86</v>
      </c>
      <c r="F9">
        <v>-0.3</v>
      </c>
      <c r="G9">
        <v>0.18</v>
      </c>
      <c r="H9">
        <v>0.23</v>
      </c>
      <c r="I9">
        <v>0.08</v>
      </c>
      <c r="J9">
        <v>0.04</v>
      </c>
      <c r="M9">
        <v>11.77</v>
      </c>
      <c r="N9">
        <v>2.67</v>
      </c>
      <c r="O9">
        <v>1.73</v>
      </c>
      <c r="P9">
        <v>-0.02</v>
      </c>
      <c r="Q9">
        <v>8.69</v>
      </c>
      <c r="R9">
        <v>0.32</v>
      </c>
      <c r="S9">
        <v>0.05</v>
      </c>
      <c r="T9">
        <v>0.71</v>
      </c>
      <c r="U9">
        <v>93.6</v>
      </c>
      <c r="V9">
        <v>10</v>
      </c>
      <c r="Z9" t="s">
        <v>1607</v>
      </c>
    </row>
    <row r="10" spans="1:26" x14ac:dyDescent="0.3">
      <c r="A10" t="s">
        <v>1500</v>
      </c>
      <c r="B10">
        <v>1.04</v>
      </c>
      <c r="C10">
        <v>53.94</v>
      </c>
      <c r="E10">
        <v>12.18</v>
      </c>
      <c r="F10">
        <v>-0.22</v>
      </c>
      <c r="G10">
        <v>0.17</v>
      </c>
      <c r="H10">
        <v>0.25</v>
      </c>
      <c r="I10">
        <v>0.06</v>
      </c>
      <c r="J10">
        <v>7.0000000000000007E-2</v>
      </c>
      <c r="M10">
        <v>11.9</v>
      </c>
      <c r="N10">
        <v>2.88</v>
      </c>
      <c r="O10">
        <v>1.56</v>
      </c>
      <c r="P10">
        <v>0</v>
      </c>
      <c r="Q10">
        <v>8.0500000000000007</v>
      </c>
      <c r="R10">
        <v>0.33</v>
      </c>
      <c r="S10">
        <v>0.08</v>
      </c>
      <c r="T10">
        <v>0.78</v>
      </c>
      <c r="U10">
        <v>93.3</v>
      </c>
      <c r="V10">
        <v>10</v>
      </c>
      <c r="Z10" t="s">
        <v>1608</v>
      </c>
    </row>
    <row r="11" spans="1:26" x14ac:dyDescent="0.3">
      <c r="A11" t="s">
        <v>1501</v>
      </c>
      <c r="B11">
        <v>0.5</v>
      </c>
      <c r="C11">
        <v>53.22</v>
      </c>
      <c r="E11">
        <v>12.75</v>
      </c>
      <c r="F11">
        <v>-0.18</v>
      </c>
      <c r="G11">
        <v>0.18</v>
      </c>
      <c r="H11">
        <v>0.25</v>
      </c>
      <c r="I11">
        <v>0.09</v>
      </c>
      <c r="J11">
        <v>0.04</v>
      </c>
      <c r="M11">
        <v>11.85</v>
      </c>
      <c r="N11">
        <v>3.05</v>
      </c>
      <c r="O11">
        <v>1.88</v>
      </c>
      <c r="P11">
        <v>-0.01</v>
      </c>
      <c r="Q11">
        <v>9.02</v>
      </c>
      <c r="R11">
        <v>0.43</v>
      </c>
      <c r="S11">
        <v>-0.02</v>
      </c>
      <c r="T11">
        <v>0.68</v>
      </c>
      <c r="U11">
        <v>93.94</v>
      </c>
      <c r="V11">
        <v>10</v>
      </c>
      <c r="Z11" t="s">
        <v>1609</v>
      </c>
    </row>
    <row r="12" spans="1:26" s="2" customFormat="1" x14ac:dyDescent="0.3">
      <c r="A12" s="2" t="s">
        <v>1561</v>
      </c>
      <c r="B12" s="4">
        <f>AVERAGE(B2:B11)</f>
        <v>0.84499999999999997</v>
      </c>
      <c r="C12" s="4">
        <f t="shared" ref="C12:R12" si="0">AVERAGE(C2:C11)</f>
        <v>53.632999999999996</v>
      </c>
      <c r="E12" s="4">
        <f>AVERAGE(E2:E11)</f>
        <v>12.331</v>
      </c>
      <c r="F12" s="4">
        <f>AVERAGE(F2:F11)</f>
        <v>-0.23300000000000001</v>
      </c>
      <c r="G12" s="4">
        <f>AVERAGE(G2:G11)</f>
        <v>0.20099999999999998</v>
      </c>
      <c r="H12" s="4">
        <f>AVERAGE(H2:H11)</f>
        <v>0.251</v>
      </c>
      <c r="I12" s="4">
        <f>AVERAGE(I2:I11)</f>
        <v>8.0999999999999989E-2</v>
      </c>
      <c r="J12" s="4">
        <f>AVERAGE(J2:J11)</f>
        <v>3.4000000000000002E-2</v>
      </c>
      <c r="M12" s="4">
        <f>AVERAGE(M2:M11)</f>
        <v>11.817</v>
      </c>
      <c r="N12" s="4">
        <f>AVERAGE(N2:N11)</f>
        <v>2.9869999999999997</v>
      </c>
      <c r="O12" s="4">
        <f>AVERAGE(O2:O11)</f>
        <v>1.607</v>
      </c>
      <c r="P12" s="4">
        <f>AVERAGE(P2:P11)</f>
        <v>-2.1999999999999999E-2</v>
      </c>
      <c r="Q12" s="4">
        <f>AVERAGE(Q2:Q11)</f>
        <v>8.3879999999999999</v>
      </c>
      <c r="R12" s="4">
        <f>AVERAGE(R2:R11)</f>
        <v>0.37000000000000005</v>
      </c>
      <c r="S12" s="4">
        <f>AVERAGE(S2:S11)</f>
        <v>4.1000000000000002E-2</v>
      </c>
      <c r="T12" s="4">
        <f>AVERAGE(T2:T11)</f>
        <v>0.77100000000000013</v>
      </c>
      <c r="U12" s="4">
        <f>AVERAGE(U2:U11)</f>
        <v>93.364000000000004</v>
      </c>
    </row>
    <row r="13" spans="1:26" s="3" customFormat="1" x14ac:dyDescent="0.3">
      <c r="A13" s="3" t="s">
        <v>1562</v>
      </c>
      <c r="B13" s="5">
        <f>_xlfn.STDEV.P(B2:B11)</f>
        <v>0.41372092042825215</v>
      </c>
      <c r="C13" s="5">
        <f t="shared" ref="C13:R13" si="1">_xlfn.STDEV.P(C2:C11)</f>
        <v>0.56190835551716201</v>
      </c>
      <c r="E13" s="5">
        <f>_xlfn.STDEV.P(E2:E11)</f>
        <v>0.66325636069320892</v>
      </c>
      <c r="F13" s="5">
        <f>_xlfn.STDEV.P(F2:F11)</f>
        <v>4.1484937025383126E-2</v>
      </c>
      <c r="G13" s="5">
        <f>_xlfn.STDEV.P(G2:G11)</f>
        <v>4.9487372126634517E-2</v>
      </c>
      <c r="H13" s="5">
        <f>_xlfn.STDEV.P(H2:H11)</f>
        <v>5.3935146240647096E-2</v>
      </c>
      <c r="I13" s="5">
        <f>_xlfn.STDEV.P(I2:I11)</f>
        <v>2.9137604568666965E-2</v>
      </c>
      <c r="J13" s="5">
        <f>_xlfn.STDEV.P(J2:J11)</f>
        <v>1.5620499351813305E-2</v>
      </c>
      <c r="M13" s="5">
        <f>_xlfn.STDEV.P(M2:M11)</f>
        <v>0.11950313803411204</v>
      </c>
      <c r="N13" s="5">
        <f>_xlfn.STDEV.P(N2:N11)</f>
        <v>0.25127872970070503</v>
      </c>
      <c r="O13" s="5">
        <f>_xlfn.STDEV.P(O2:O11)</f>
        <v>0.2188172753691964</v>
      </c>
      <c r="P13" s="5">
        <f>_xlfn.STDEV.P(P2:P11)</f>
        <v>2.2715633383201088E-2</v>
      </c>
      <c r="Q13" s="5">
        <f>_xlfn.STDEV.P(Q2:Q11)</f>
        <v>0.89841861067100715</v>
      </c>
      <c r="R13" s="5">
        <f>_xlfn.STDEV.P(R2:R11)</f>
        <v>8.6486993241758472E-2</v>
      </c>
      <c r="S13" s="5">
        <f>_xlfn.STDEV.P(S2:S11)</f>
        <v>4.1097445176069038E-2</v>
      </c>
      <c r="T13" s="5">
        <f>_xlfn.STDEV.P(T2:T11)</f>
        <v>6.1392181912683315E-2</v>
      </c>
      <c r="U13" s="5">
        <f>_xlfn.STDEV.P(U2:U11)</f>
        <v>0.84462062489617384</v>
      </c>
    </row>
    <row r="15" spans="1:26" x14ac:dyDescent="0.3">
      <c r="A15" t="s">
        <v>1485</v>
      </c>
      <c r="C15">
        <v>52.95</v>
      </c>
      <c r="E15">
        <v>12.61</v>
      </c>
      <c r="F15">
        <v>-0.22</v>
      </c>
      <c r="G15">
        <v>0.21</v>
      </c>
      <c r="H15">
        <v>0.28999999999999998</v>
      </c>
      <c r="I15">
        <v>0.16</v>
      </c>
      <c r="J15">
        <v>0.02</v>
      </c>
      <c r="K15">
        <v>-0.6</v>
      </c>
      <c r="M15">
        <v>11.37</v>
      </c>
      <c r="O15">
        <v>1.98</v>
      </c>
      <c r="P15">
        <v>0</v>
      </c>
      <c r="Q15">
        <v>9.24</v>
      </c>
      <c r="R15">
        <v>0.25</v>
      </c>
      <c r="S15">
        <v>0.09</v>
      </c>
      <c r="T15">
        <v>0.75</v>
      </c>
      <c r="U15">
        <v>89.93</v>
      </c>
      <c r="V15">
        <v>10</v>
      </c>
      <c r="Z15" t="s">
        <v>1442</v>
      </c>
    </row>
    <row r="16" spans="1:26" x14ac:dyDescent="0.3">
      <c r="A16" t="s">
        <v>1486</v>
      </c>
      <c r="C16">
        <v>54.14</v>
      </c>
      <c r="E16">
        <v>10.83</v>
      </c>
      <c r="F16">
        <v>-0.2</v>
      </c>
      <c r="G16">
        <v>0.06</v>
      </c>
      <c r="H16">
        <v>0.13</v>
      </c>
      <c r="I16">
        <v>0.06</v>
      </c>
      <c r="J16">
        <v>-0.01</v>
      </c>
      <c r="K16">
        <v>-0.56000000000000005</v>
      </c>
      <c r="M16">
        <v>11.33</v>
      </c>
      <c r="O16">
        <v>1.33</v>
      </c>
      <c r="P16">
        <v>-0.13</v>
      </c>
      <c r="Q16">
        <v>5.68</v>
      </c>
      <c r="R16">
        <v>0.55000000000000004</v>
      </c>
      <c r="S16">
        <v>0.05</v>
      </c>
      <c r="T16">
        <v>0.82</v>
      </c>
      <c r="U16">
        <v>84.97</v>
      </c>
      <c r="V16">
        <v>10</v>
      </c>
      <c r="Z16" t="s">
        <v>1443</v>
      </c>
    </row>
    <row r="17" spans="1:26" x14ac:dyDescent="0.3">
      <c r="A17" t="s">
        <v>1492</v>
      </c>
      <c r="C17">
        <v>51.6</v>
      </c>
      <c r="E17">
        <v>12.52</v>
      </c>
      <c r="F17">
        <v>-0.27</v>
      </c>
      <c r="G17">
        <v>0.32</v>
      </c>
      <c r="H17">
        <v>0.27</v>
      </c>
      <c r="I17">
        <v>7.0000000000000007E-2</v>
      </c>
      <c r="J17">
        <v>0.03</v>
      </c>
      <c r="K17">
        <v>-0.71</v>
      </c>
      <c r="M17">
        <v>11.44</v>
      </c>
      <c r="O17">
        <v>1.44</v>
      </c>
      <c r="P17">
        <v>-0.02</v>
      </c>
      <c r="Q17">
        <v>8.68</v>
      </c>
      <c r="R17">
        <v>0.28999999999999998</v>
      </c>
      <c r="S17">
        <v>0.03</v>
      </c>
      <c r="T17">
        <v>0.76</v>
      </c>
      <c r="U17">
        <v>87.45</v>
      </c>
      <c r="V17">
        <v>10</v>
      </c>
      <c r="Z17" t="s">
        <v>1449</v>
      </c>
    </row>
    <row r="18" spans="1:26" x14ac:dyDescent="0.3">
      <c r="A18" t="s">
        <v>1493</v>
      </c>
      <c r="C18">
        <v>47.44</v>
      </c>
      <c r="E18">
        <v>6.75</v>
      </c>
      <c r="F18">
        <v>-0.16</v>
      </c>
      <c r="G18">
        <v>0.11</v>
      </c>
      <c r="H18">
        <v>-0.01</v>
      </c>
      <c r="I18">
        <v>0.03</v>
      </c>
      <c r="J18">
        <v>0.04</v>
      </c>
      <c r="K18">
        <v>-0.74</v>
      </c>
      <c r="M18">
        <v>9.19</v>
      </c>
      <c r="O18">
        <v>1.67</v>
      </c>
      <c r="P18">
        <v>-0.28999999999999998</v>
      </c>
      <c r="Q18">
        <v>5.1100000000000003</v>
      </c>
      <c r="R18" s="65">
        <v>0.95</v>
      </c>
      <c r="S18">
        <v>-0.04</v>
      </c>
      <c r="T18">
        <v>0.78</v>
      </c>
      <c r="U18">
        <v>72.069999999999993</v>
      </c>
      <c r="V18">
        <v>10</v>
      </c>
      <c r="Z18" t="s">
        <v>1450</v>
      </c>
    </row>
    <row r="19" spans="1:26" x14ac:dyDescent="0.3">
      <c r="A19" t="s">
        <v>1494</v>
      </c>
      <c r="C19">
        <v>52.79</v>
      </c>
      <c r="E19">
        <v>12.67</v>
      </c>
      <c r="F19">
        <v>-0.21</v>
      </c>
      <c r="G19">
        <v>0.16</v>
      </c>
      <c r="H19">
        <v>0.25</v>
      </c>
      <c r="I19">
        <v>0.04</v>
      </c>
      <c r="J19">
        <v>0.01</v>
      </c>
      <c r="K19">
        <v>-0.61</v>
      </c>
      <c r="M19">
        <v>11.51</v>
      </c>
      <c r="O19">
        <v>1.7</v>
      </c>
      <c r="P19">
        <v>-0.02</v>
      </c>
      <c r="Q19">
        <v>7.66</v>
      </c>
      <c r="R19">
        <v>0.38</v>
      </c>
      <c r="S19">
        <v>0.05</v>
      </c>
      <c r="T19">
        <v>0.76</v>
      </c>
      <c r="U19">
        <v>87.98</v>
      </c>
      <c r="V19">
        <v>10</v>
      </c>
      <c r="Z19" t="s">
        <v>1451</v>
      </c>
    </row>
    <row r="20" spans="1:26" x14ac:dyDescent="0.3">
      <c r="A20" t="s">
        <v>1495</v>
      </c>
      <c r="C20">
        <v>53.11</v>
      </c>
      <c r="E20">
        <v>12.1</v>
      </c>
      <c r="F20">
        <v>-0.22</v>
      </c>
      <c r="G20">
        <v>0.17</v>
      </c>
      <c r="H20">
        <v>0.19</v>
      </c>
      <c r="I20">
        <v>0.1</v>
      </c>
      <c r="J20">
        <v>0</v>
      </c>
      <c r="K20">
        <v>-0.61</v>
      </c>
      <c r="M20">
        <v>11.4</v>
      </c>
      <c r="O20">
        <v>1.61</v>
      </c>
      <c r="P20">
        <v>-0.06</v>
      </c>
      <c r="Q20">
        <v>7.54</v>
      </c>
      <c r="R20">
        <v>0.42</v>
      </c>
      <c r="S20">
        <v>0.03</v>
      </c>
      <c r="T20">
        <v>0.79</v>
      </c>
      <c r="U20">
        <v>87.45</v>
      </c>
      <c r="V20">
        <v>10</v>
      </c>
      <c r="Z20" t="s">
        <v>1452</v>
      </c>
    </row>
    <row r="21" spans="1:26" x14ac:dyDescent="0.3">
      <c r="A21" t="s">
        <v>1496</v>
      </c>
      <c r="C21">
        <v>52.55</v>
      </c>
      <c r="E21">
        <v>12.38</v>
      </c>
      <c r="F21">
        <v>-0.25</v>
      </c>
      <c r="G21">
        <v>0.22</v>
      </c>
      <c r="H21">
        <v>0.26</v>
      </c>
      <c r="I21">
        <v>0.11</v>
      </c>
      <c r="J21">
        <v>0.01</v>
      </c>
      <c r="K21">
        <v>-0.59</v>
      </c>
      <c r="M21">
        <v>11.53</v>
      </c>
      <c r="O21">
        <v>1.72</v>
      </c>
      <c r="P21">
        <v>-0.06</v>
      </c>
      <c r="Q21">
        <v>8.52</v>
      </c>
      <c r="R21">
        <v>0.3</v>
      </c>
      <c r="S21">
        <v>7.0000000000000007E-2</v>
      </c>
      <c r="T21">
        <v>0.79</v>
      </c>
      <c r="U21">
        <v>88.46</v>
      </c>
      <c r="V21">
        <v>10</v>
      </c>
      <c r="Z21" t="s">
        <v>1453</v>
      </c>
    </row>
    <row r="22" spans="1:26" x14ac:dyDescent="0.3">
      <c r="A22" t="s">
        <v>1499</v>
      </c>
      <c r="C22">
        <v>52.25</v>
      </c>
      <c r="E22">
        <v>12.62</v>
      </c>
      <c r="F22">
        <v>-0.31</v>
      </c>
      <c r="G22">
        <v>0.39</v>
      </c>
      <c r="H22">
        <v>0.47</v>
      </c>
      <c r="I22">
        <v>0.06</v>
      </c>
      <c r="J22">
        <v>0.04</v>
      </c>
      <c r="K22">
        <v>-0.78</v>
      </c>
      <c r="M22">
        <v>11.56</v>
      </c>
      <c r="O22">
        <v>1.96</v>
      </c>
      <c r="P22">
        <v>-0.01</v>
      </c>
      <c r="Q22">
        <v>9.48</v>
      </c>
      <c r="R22">
        <v>0.45</v>
      </c>
      <c r="S22">
        <v>0.12</v>
      </c>
      <c r="T22">
        <v>0.74</v>
      </c>
      <c r="U22">
        <v>90.15</v>
      </c>
      <c r="V22">
        <v>10</v>
      </c>
      <c r="Z22" t="s">
        <v>1456</v>
      </c>
    </row>
    <row r="23" spans="1:26" x14ac:dyDescent="0.3">
      <c r="A23" t="s">
        <v>1500</v>
      </c>
      <c r="C23">
        <v>53.01</v>
      </c>
      <c r="E23">
        <v>12.78</v>
      </c>
      <c r="F23">
        <v>-0.26</v>
      </c>
      <c r="G23">
        <v>0.22</v>
      </c>
      <c r="H23">
        <v>0.24</v>
      </c>
      <c r="I23">
        <v>0.04</v>
      </c>
      <c r="J23">
        <v>0.04</v>
      </c>
      <c r="K23">
        <v>-0.64</v>
      </c>
      <c r="M23">
        <v>11.42</v>
      </c>
      <c r="O23">
        <v>2.12</v>
      </c>
      <c r="P23">
        <v>-0.03</v>
      </c>
      <c r="Q23">
        <v>8.51</v>
      </c>
      <c r="R23">
        <v>0.36</v>
      </c>
      <c r="S23">
        <v>0.1</v>
      </c>
      <c r="T23">
        <v>0.75</v>
      </c>
      <c r="U23">
        <v>89.59</v>
      </c>
      <c r="V23">
        <v>10</v>
      </c>
      <c r="Z23" t="s">
        <v>1457</v>
      </c>
    </row>
    <row r="24" spans="1:26" x14ac:dyDescent="0.3">
      <c r="A24" t="s">
        <v>1501</v>
      </c>
      <c r="C24">
        <v>52.67</v>
      </c>
      <c r="E24">
        <v>12.78</v>
      </c>
      <c r="F24">
        <v>-0.28000000000000003</v>
      </c>
      <c r="G24">
        <v>0.2</v>
      </c>
      <c r="H24">
        <v>0.25</v>
      </c>
      <c r="I24">
        <v>0.1</v>
      </c>
      <c r="J24">
        <v>0.01</v>
      </c>
      <c r="K24">
        <v>-0.69</v>
      </c>
      <c r="M24">
        <v>11.39</v>
      </c>
      <c r="O24">
        <v>1.88</v>
      </c>
      <c r="P24">
        <v>-0.02</v>
      </c>
      <c r="Q24">
        <v>8.6</v>
      </c>
      <c r="R24">
        <v>0.36</v>
      </c>
      <c r="S24">
        <v>0.09</v>
      </c>
      <c r="T24">
        <v>0.79</v>
      </c>
      <c r="U24">
        <v>89.11</v>
      </c>
      <c r="V24">
        <v>10</v>
      </c>
      <c r="Z24" t="s">
        <v>1458</v>
      </c>
    </row>
    <row r="25" spans="1:26" x14ac:dyDescent="0.3">
      <c r="A25" t="s">
        <v>1502</v>
      </c>
      <c r="C25">
        <v>52.34</v>
      </c>
      <c r="E25">
        <v>12.44</v>
      </c>
      <c r="F25">
        <v>-0.28999999999999998</v>
      </c>
      <c r="G25">
        <v>0.19</v>
      </c>
      <c r="H25">
        <v>0.25</v>
      </c>
      <c r="I25">
        <v>0.12</v>
      </c>
      <c r="J25">
        <v>0.04</v>
      </c>
      <c r="K25">
        <v>-0.61</v>
      </c>
      <c r="M25">
        <v>11.31</v>
      </c>
      <c r="O25">
        <v>2.31</v>
      </c>
      <c r="P25">
        <v>0</v>
      </c>
      <c r="Q25">
        <v>9.07</v>
      </c>
      <c r="R25">
        <v>0.36</v>
      </c>
      <c r="S25">
        <v>0.11</v>
      </c>
      <c r="T25">
        <v>0.79</v>
      </c>
      <c r="U25">
        <v>89.32</v>
      </c>
      <c r="V25">
        <v>10</v>
      </c>
      <c r="Z25" t="s">
        <v>1459</v>
      </c>
    </row>
    <row r="26" spans="1:26" x14ac:dyDescent="0.3">
      <c r="A26" t="s">
        <v>1503</v>
      </c>
      <c r="C26">
        <v>54.46</v>
      </c>
      <c r="E26">
        <v>12.72</v>
      </c>
      <c r="F26">
        <v>-0.26</v>
      </c>
      <c r="G26">
        <v>0.19</v>
      </c>
      <c r="H26">
        <v>0.26</v>
      </c>
      <c r="I26">
        <v>0.12</v>
      </c>
      <c r="J26">
        <v>0.01</v>
      </c>
      <c r="K26">
        <v>-0.55000000000000004</v>
      </c>
      <c r="M26">
        <v>11.61</v>
      </c>
      <c r="O26">
        <v>2.91</v>
      </c>
      <c r="P26">
        <v>-0.01</v>
      </c>
      <c r="Q26">
        <v>10.73</v>
      </c>
      <c r="R26">
        <v>0.36</v>
      </c>
      <c r="S26">
        <v>0.09</v>
      </c>
      <c r="T26">
        <v>0.77</v>
      </c>
      <c r="U26">
        <v>94.23</v>
      </c>
      <c r="V26">
        <v>10</v>
      </c>
      <c r="Z26" t="s">
        <v>1460</v>
      </c>
    </row>
    <row r="27" spans="1:26" x14ac:dyDescent="0.3">
      <c r="A27" t="s">
        <v>1504</v>
      </c>
      <c r="C27">
        <v>52.19</v>
      </c>
      <c r="E27">
        <v>12.57</v>
      </c>
      <c r="F27">
        <v>-0.21</v>
      </c>
      <c r="G27">
        <v>0.19</v>
      </c>
      <c r="H27">
        <v>0.24</v>
      </c>
      <c r="I27">
        <v>0.09</v>
      </c>
      <c r="J27">
        <v>0</v>
      </c>
      <c r="K27">
        <v>-0.54</v>
      </c>
      <c r="M27">
        <v>11.13</v>
      </c>
      <c r="O27">
        <v>2.27</v>
      </c>
      <c r="P27">
        <v>-0.01</v>
      </c>
      <c r="Q27">
        <v>8.9700000000000006</v>
      </c>
      <c r="R27">
        <v>0.38</v>
      </c>
      <c r="S27">
        <v>0.1</v>
      </c>
      <c r="T27">
        <v>0.76</v>
      </c>
      <c r="U27">
        <v>88.9</v>
      </c>
      <c r="V27">
        <v>10</v>
      </c>
      <c r="Z27" t="s">
        <v>1461</v>
      </c>
    </row>
    <row r="28" spans="1:26" x14ac:dyDescent="0.3">
      <c r="A28" t="s">
        <v>1505</v>
      </c>
      <c r="C28">
        <v>52.39</v>
      </c>
      <c r="E28">
        <v>12.27</v>
      </c>
      <c r="F28">
        <v>-0.2</v>
      </c>
      <c r="G28">
        <v>0.22</v>
      </c>
      <c r="H28">
        <v>0.22</v>
      </c>
      <c r="I28">
        <v>0.12</v>
      </c>
      <c r="J28">
        <v>0</v>
      </c>
      <c r="K28">
        <v>-0.59</v>
      </c>
      <c r="M28">
        <v>11.18</v>
      </c>
      <c r="O28">
        <v>2.14</v>
      </c>
      <c r="P28">
        <v>-0.03</v>
      </c>
      <c r="Q28">
        <v>9.3800000000000008</v>
      </c>
      <c r="R28">
        <v>0.36</v>
      </c>
      <c r="S28">
        <v>0.14000000000000001</v>
      </c>
      <c r="T28">
        <v>0.75</v>
      </c>
      <c r="U28">
        <v>89.17</v>
      </c>
      <c r="V28">
        <v>10</v>
      </c>
      <c r="Z28" t="s">
        <v>1462</v>
      </c>
    </row>
    <row r="29" spans="1:26" s="2" customFormat="1" x14ac:dyDescent="0.3">
      <c r="A29" s="2" t="s">
        <v>1561</v>
      </c>
      <c r="C29" s="4">
        <f>AVERAGE(C15:C28)</f>
        <v>52.420714285714283</v>
      </c>
      <c r="D29"/>
      <c r="E29" s="4">
        <f t="shared" ref="E29:U29" si="2">AVERAGE(E15:E28)</f>
        <v>12.002857142857142</v>
      </c>
      <c r="F29" s="4">
        <f t="shared" si="2"/>
        <v>-0.23857142857142857</v>
      </c>
      <c r="G29" s="4">
        <f t="shared" si="2"/>
        <v>0.20357142857142857</v>
      </c>
      <c r="H29" s="4">
        <f t="shared" si="2"/>
        <v>0.23642857142857143</v>
      </c>
      <c r="I29" s="4">
        <f t="shared" si="2"/>
        <v>8.7142857142857161E-2</v>
      </c>
      <c r="J29" s="4">
        <f t="shared" si="2"/>
        <v>1.7142857142857144E-2</v>
      </c>
      <c r="K29" s="4">
        <f t="shared" si="2"/>
        <v>-0.63</v>
      </c>
      <c r="L29" s="4"/>
      <c r="M29" s="4">
        <f t="shared" si="2"/>
        <v>11.240714285714287</v>
      </c>
      <c r="N29" s="4"/>
      <c r="O29" s="4">
        <f t="shared" si="2"/>
        <v>1.9314285714285713</v>
      </c>
      <c r="P29" s="4">
        <f t="shared" si="2"/>
        <v>-4.9285714285714301E-2</v>
      </c>
      <c r="Q29" s="4">
        <f t="shared" si="2"/>
        <v>8.3692857142857147</v>
      </c>
      <c r="R29" s="4">
        <f t="shared" si="2"/>
        <v>0.4121428571428572</v>
      </c>
      <c r="S29" s="4">
        <f t="shared" si="2"/>
        <v>7.3571428571428552E-2</v>
      </c>
      <c r="T29" s="4">
        <f t="shared" si="2"/>
        <v>0.77142857142857135</v>
      </c>
      <c r="U29" s="4">
        <f t="shared" si="2"/>
        <v>87.77000000000001</v>
      </c>
    </row>
    <row r="30" spans="1:26" s="3" customFormat="1" x14ac:dyDescent="0.3">
      <c r="A30" s="3" t="s">
        <v>1562</v>
      </c>
      <c r="C30" s="5">
        <f>_xlfn.STDEV.P(C15:C28)</f>
        <v>1.5584629070507463</v>
      </c>
      <c r="D30" s="4"/>
      <c r="E30" s="5">
        <f t="shared" ref="E30:U30" si="3">_xlfn.STDEV.P(E15:E28)</f>
        <v>1.5326933742897939</v>
      </c>
      <c r="F30" s="5">
        <f t="shared" si="3"/>
        <v>4.0506991082165329E-2</v>
      </c>
      <c r="G30" s="5">
        <f t="shared" si="3"/>
        <v>7.6588617473686116E-2</v>
      </c>
      <c r="H30" s="5">
        <f t="shared" si="3"/>
        <v>9.8096682837257324E-2</v>
      </c>
      <c r="I30" s="5">
        <f t="shared" si="3"/>
        <v>3.6728457520521209E-2</v>
      </c>
      <c r="J30" s="5">
        <f t="shared" si="3"/>
        <v>1.7083229633001993E-2</v>
      </c>
      <c r="K30" s="5">
        <f t="shared" si="3"/>
        <v>7.0406980173437578E-2</v>
      </c>
      <c r="L30" s="5"/>
      <c r="M30" s="5">
        <f t="shared" si="3"/>
        <v>0.58339479753929802</v>
      </c>
      <c r="N30" s="5"/>
      <c r="O30" s="5">
        <f t="shared" si="3"/>
        <v>0.39402424042286693</v>
      </c>
      <c r="P30" s="5">
        <f t="shared" si="3"/>
        <v>7.4398952154130851E-2</v>
      </c>
      <c r="Q30" s="5">
        <f t="shared" si="3"/>
        <v>1.4311956254710108</v>
      </c>
      <c r="R30" s="5">
        <f t="shared" si="3"/>
        <v>0.16458513087798185</v>
      </c>
      <c r="S30" s="5">
        <f t="shared" si="3"/>
        <v>4.4658568663830285E-2</v>
      </c>
      <c r="T30" s="5">
        <f t="shared" si="3"/>
        <v>2.1665358411575859E-2</v>
      </c>
      <c r="U30" s="5">
        <f t="shared" si="3"/>
        <v>4.7649314190837471</v>
      </c>
    </row>
    <row r="31" spans="1:26" ht="15" thickBot="1" x14ac:dyDescent="0.35">
      <c r="D31" s="5"/>
    </row>
    <row r="32" spans="1:26" ht="15" thickBot="1" x14ac:dyDescent="0.35">
      <c r="A32" s="69" t="s">
        <v>1563</v>
      </c>
      <c r="B32" s="70">
        <v>0.92</v>
      </c>
      <c r="C32" s="70">
        <v>38.06</v>
      </c>
      <c r="D32" s="70">
        <v>0.01</v>
      </c>
      <c r="E32" s="70">
        <v>9.39</v>
      </c>
      <c r="F32" s="70">
        <v>0.15</v>
      </c>
      <c r="G32" s="70">
        <v>0.49</v>
      </c>
      <c r="H32" s="70">
        <v>0.56000000000000005</v>
      </c>
      <c r="I32" s="70">
        <v>0.19</v>
      </c>
      <c r="J32" s="70">
        <v>0.04</v>
      </c>
      <c r="K32" s="71"/>
      <c r="L32" s="70">
        <v>0.02</v>
      </c>
      <c r="M32" s="70">
        <v>4.79</v>
      </c>
      <c r="N32" s="70">
        <v>3.62</v>
      </c>
      <c r="O32" s="70">
        <v>2.85</v>
      </c>
      <c r="P32" s="71"/>
      <c r="Q32" s="70">
        <v>10.79</v>
      </c>
      <c r="R32" s="70">
        <v>0.14000000000000001</v>
      </c>
      <c r="S32" s="70">
        <v>-0.02</v>
      </c>
      <c r="T32" s="70">
        <v>0.99</v>
      </c>
      <c r="U32" s="70">
        <v>72.989999999999995</v>
      </c>
      <c r="V32" s="70">
        <v>20</v>
      </c>
      <c r="W32" s="70"/>
      <c r="X32" s="71"/>
      <c r="Y32" s="67" t="s">
        <v>1564</v>
      </c>
    </row>
    <row r="33" spans="1:25" ht="15" thickBot="1" x14ac:dyDescent="0.35">
      <c r="A33" s="69" t="s">
        <v>1565</v>
      </c>
      <c r="B33" s="70">
        <v>0.75</v>
      </c>
      <c r="C33" s="70">
        <v>38.15</v>
      </c>
      <c r="D33" s="70">
        <v>0.01</v>
      </c>
      <c r="E33" s="70">
        <v>9.5299999999999994</v>
      </c>
      <c r="F33" s="70">
        <v>0.13</v>
      </c>
      <c r="G33" s="70">
        <v>0.42</v>
      </c>
      <c r="H33" s="70">
        <v>0.52</v>
      </c>
      <c r="I33" s="70">
        <v>0.14000000000000001</v>
      </c>
      <c r="J33" s="70">
        <v>0.01</v>
      </c>
      <c r="K33" s="71"/>
      <c r="L33" s="70">
        <v>0.01</v>
      </c>
      <c r="M33" s="70">
        <v>4.84</v>
      </c>
      <c r="N33" s="70">
        <v>3.94</v>
      </c>
      <c r="O33" s="70">
        <v>3.06</v>
      </c>
      <c r="P33" s="71"/>
      <c r="Q33" s="70">
        <v>11.21</v>
      </c>
      <c r="R33" s="70">
        <v>0.18</v>
      </c>
      <c r="S33" s="70">
        <v>-0.06</v>
      </c>
      <c r="T33" s="70">
        <v>1.02</v>
      </c>
      <c r="U33" s="70">
        <v>73.900000000000006</v>
      </c>
      <c r="V33" s="70">
        <v>20</v>
      </c>
      <c r="W33" s="70"/>
      <c r="X33" s="71"/>
      <c r="Y33" s="67" t="s">
        <v>1566</v>
      </c>
    </row>
    <row r="34" spans="1:25" ht="15" thickBot="1" x14ac:dyDescent="0.35">
      <c r="A34" s="69" t="s">
        <v>1567</v>
      </c>
      <c r="B34" s="70">
        <v>0.8</v>
      </c>
      <c r="C34" s="70">
        <v>39.75</v>
      </c>
      <c r="D34" s="70">
        <v>0.02</v>
      </c>
      <c r="E34" s="70">
        <v>9.44</v>
      </c>
      <c r="F34" s="70">
        <v>0.13</v>
      </c>
      <c r="G34" s="70">
        <v>0.49</v>
      </c>
      <c r="H34" s="70">
        <v>0.55000000000000004</v>
      </c>
      <c r="I34" s="70">
        <v>0.2</v>
      </c>
      <c r="J34" s="70">
        <v>0.02</v>
      </c>
      <c r="K34" s="71"/>
      <c r="L34" s="70">
        <v>-0.01</v>
      </c>
      <c r="M34" s="70">
        <v>4.71</v>
      </c>
      <c r="N34" s="70">
        <v>4.0199999999999996</v>
      </c>
      <c r="O34" s="70">
        <v>2.95</v>
      </c>
      <c r="P34" s="71"/>
      <c r="Q34" s="70">
        <v>12.18</v>
      </c>
      <c r="R34" s="70">
        <v>0.12</v>
      </c>
      <c r="S34" s="70">
        <v>-0.05</v>
      </c>
      <c r="T34" s="70">
        <v>0.99</v>
      </c>
      <c r="U34" s="70">
        <v>76.36</v>
      </c>
      <c r="V34" s="70">
        <v>20</v>
      </c>
      <c r="W34" s="70"/>
      <c r="X34" s="71"/>
      <c r="Y34" s="67" t="s">
        <v>1568</v>
      </c>
    </row>
    <row r="35" spans="1:25" ht="15" thickBot="1" x14ac:dyDescent="0.35">
      <c r="A35" s="69" t="s">
        <v>1569</v>
      </c>
      <c r="B35" s="70">
        <v>0.86</v>
      </c>
      <c r="C35" s="70">
        <v>40.880000000000003</v>
      </c>
      <c r="D35" s="70">
        <v>0.03</v>
      </c>
      <c r="E35" s="70">
        <v>9.75</v>
      </c>
      <c r="F35" s="70">
        <v>0.12</v>
      </c>
      <c r="G35" s="70">
        <v>0.56000000000000005</v>
      </c>
      <c r="H35" s="70">
        <v>0.74</v>
      </c>
      <c r="I35" s="70">
        <v>0.21</v>
      </c>
      <c r="J35" s="70">
        <v>0.04</v>
      </c>
      <c r="K35" s="71"/>
      <c r="L35" s="70">
        <v>0.01</v>
      </c>
      <c r="M35" s="70">
        <v>4.96</v>
      </c>
      <c r="N35" s="70">
        <v>4.6100000000000003</v>
      </c>
      <c r="O35" s="70">
        <v>3.14</v>
      </c>
      <c r="P35" s="71"/>
      <c r="Q35" s="70">
        <v>10.62</v>
      </c>
      <c r="R35" s="70">
        <v>0.17</v>
      </c>
      <c r="S35" s="70">
        <v>-0.05</v>
      </c>
      <c r="T35" s="70">
        <v>1.04</v>
      </c>
      <c r="U35" s="70">
        <v>77.75</v>
      </c>
      <c r="V35" s="70">
        <v>20</v>
      </c>
      <c r="W35" s="70"/>
      <c r="X35" s="71"/>
      <c r="Y35" s="67" t="s">
        <v>1570</v>
      </c>
    </row>
    <row r="36" spans="1:25" ht="15" thickBot="1" x14ac:dyDescent="0.35">
      <c r="A36" s="69" t="s">
        <v>1571</v>
      </c>
      <c r="B36" s="70">
        <v>0.68</v>
      </c>
      <c r="C36" s="70">
        <v>41.44</v>
      </c>
      <c r="D36" s="70">
        <v>0.04</v>
      </c>
      <c r="E36" s="70">
        <v>9.83</v>
      </c>
      <c r="F36" s="70">
        <v>0.09</v>
      </c>
      <c r="G36" s="70">
        <v>0.49</v>
      </c>
      <c r="H36" s="70">
        <v>0.6</v>
      </c>
      <c r="I36" s="70">
        <v>0.25</v>
      </c>
      <c r="J36" s="70">
        <v>0.05</v>
      </c>
      <c r="K36" s="71"/>
      <c r="L36" s="70">
        <v>0</v>
      </c>
      <c r="M36" s="70">
        <v>4.63</v>
      </c>
      <c r="N36" s="70">
        <v>4.29</v>
      </c>
      <c r="O36" s="70">
        <v>3.07</v>
      </c>
      <c r="P36" s="71"/>
      <c r="Q36" s="70">
        <v>8.94</v>
      </c>
      <c r="R36" s="70">
        <v>0.23</v>
      </c>
      <c r="S36" s="70">
        <v>0.06</v>
      </c>
      <c r="T36" s="70">
        <v>0.97</v>
      </c>
      <c r="U36" s="70">
        <v>75.680000000000007</v>
      </c>
      <c r="V36" s="70">
        <v>20</v>
      </c>
      <c r="W36" s="70"/>
      <c r="X36" s="71"/>
      <c r="Y36" s="67" t="s">
        <v>1572</v>
      </c>
    </row>
    <row r="37" spans="1:25" ht="15" thickBot="1" x14ac:dyDescent="0.35">
      <c r="A37" s="69" t="s">
        <v>1573</v>
      </c>
      <c r="B37" s="70">
        <v>0.69</v>
      </c>
      <c r="C37" s="70">
        <v>40.07</v>
      </c>
      <c r="D37" s="70">
        <v>0.03</v>
      </c>
      <c r="E37" s="70">
        <v>9.34</v>
      </c>
      <c r="F37" s="70">
        <v>0.16</v>
      </c>
      <c r="G37" s="70">
        <v>0.49</v>
      </c>
      <c r="H37" s="70">
        <v>0.64</v>
      </c>
      <c r="I37" s="70">
        <v>0.23</v>
      </c>
      <c r="J37" s="70">
        <v>0.05</v>
      </c>
      <c r="K37" s="71"/>
      <c r="L37" s="70">
        <v>0.02</v>
      </c>
      <c r="M37" s="70">
        <v>4.5599999999999996</v>
      </c>
      <c r="N37" s="70">
        <v>4.17</v>
      </c>
      <c r="O37" s="70">
        <v>2.96</v>
      </c>
      <c r="P37" s="71"/>
      <c r="Q37" s="70">
        <v>10.35</v>
      </c>
      <c r="R37" s="70">
        <v>0.15</v>
      </c>
      <c r="S37" s="70">
        <v>-0.05</v>
      </c>
      <c r="T37" s="70">
        <v>1.03</v>
      </c>
      <c r="U37" s="70">
        <v>74.959999999999994</v>
      </c>
      <c r="V37" s="70">
        <v>20</v>
      </c>
      <c r="W37" s="70"/>
      <c r="X37" s="71"/>
      <c r="Y37" s="67" t="s">
        <v>1574</v>
      </c>
    </row>
    <row r="38" spans="1:25" x14ac:dyDescent="0.3">
      <c r="A38" s="72"/>
      <c r="B38" s="72"/>
      <c r="C38" s="73">
        <f>AVERAGE(C32:C37)</f>
        <v>39.725000000000001</v>
      </c>
      <c r="D38" s="73">
        <f>AVERAGE(D32:D37)</f>
        <v>2.3333333333333334E-2</v>
      </c>
      <c r="E38" s="73">
        <f t="shared" ref="E38:O38" si="4">AVERAGE(E32:E37)</f>
        <v>9.5466666666666669</v>
      </c>
      <c r="F38" s="73">
        <f t="shared" si="4"/>
        <v>0.13</v>
      </c>
      <c r="G38" s="73">
        <f t="shared" si="4"/>
        <v>0.49000000000000005</v>
      </c>
      <c r="H38" s="73">
        <f t="shared" si="4"/>
        <v>0.60166666666666668</v>
      </c>
      <c r="I38" s="73">
        <f t="shared" si="4"/>
        <v>0.20333333333333334</v>
      </c>
      <c r="J38" s="73">
        <f t="shared" si="4"/>
        <v>3.5000000000000003E-2</v>
      </c>
      <c r="K38" s="71"/>
      <c r="L38" s="73">
        <f>AVERAGE(L32:L37)</f>
        <v>8.3333333333333332E-3</v>
      </c>
      <c r="M38" s="73">
        <f t="shared" si="4"/>
        <v>4.7483333333333331</v>
      </c>
      <c r="N38" s="73">
        <f t="shared" si="4"/>
        <v>4.1083333333333334</v>
      </c>
      <c r="O38" s="73">
        <f t="shared" si="4"/>
        <v>3.0050000000000003</v>
      </c>
      <c r="P38" s="71"/>
      <c r="Q38" s="73">
        <f>AVERAGE(Q32:Q37)</f>
        <v>10.681666666666665</v>
      </c>
      <c r="R38" s="73">
        <f>AVERAGE(R32:R37)</f>
        <v>0.16500000000000001</v>
      </c>
      <c r="S38" s="73">
        <f>AVERAGE(S32:S37)</f>
        <v>-2.8333333333333332E-2</v>
      </c>
      <c r="T38" s="73">
        <f>AVERAGE(T32:T37)</f>
        <v>1.0066666666666666</v>
      </c>
      <c r="U38" s="72"/>
      <c r="V38" s="72"/>
      <c r="W38" s="72"/>
      <c r="X38" s="71"/>
    </row>
    <row r="39" spans="1:25" ht="15" thickBot="1" x14ac:dyDescent="0.35">
      <c r="A39" s="74"/>
      <c r="B39" s="74"/>
      <c r="C39" s="75">
        <f>_xlfn.STDEV.P(C32:C37)</f>
        <v>1.2680529694509344</v>
      </c>
      <c r="D39" s="75">
        <f>_xlfn.STDEV.P(D32:D37)</f>
        <v>1.1055415967851329E-2</v>
      </c>
      <c r="E39" s="75">
        <f t="shared" ref="E39:O39" si="5">_xlfn.STDEV.P(E32:E37)</f>
        <v>0.18281745601069455</v>
      </c>
      <c r="F39" s="75">
        <f t="shared" si="5"/>
        <v>2.2360679774997838E-2</v>
      </c>
      <c r="G39" s="75">
        <f t="shared" si="5"/>
        <v>4.0414518843273822E-2</v>
      </c>
      <c r="H39" s="75">
        <f t="shared" si="5"/>
        <v>7.2667431188638665E-2</v>
      </c>
      <c r="I39" s="75">
        <f t="shared" si="5"/>
        <v>3.4480268109295317E-2</v>
      </c>
      <c r="J39" s="75">
        <f t="shared" si="5"/>
        <v>1.5000000000000003E-2</v>
      </c>
      <c r="K39" s="71"/>
      <c r="L39" s="75">
        <f>_xlfn.STDEV.P(L32:L37)</f>
        <v>1.0671873729054747E-2</v>
      </c>
      <c r="M39" s="75">
        <f t="shared" si="5"/>
        <v>0.13284284783992792</v>
      </c>
      <c r="N39" s="75">
        <f t="shared" si="5"/>
        <v>0.30634493993245959</v>
      </c>
      <c r="O39" s="75">
        <f t="shared" si="5"/>
        <v>9.5350231602585336E-2</v>
      </c>
      <c r="P39" s="71"/>
      <c r="Q39" s="75">
        <f>_xlfn.STDEV.P(Q32:Q37)</f>
        <v>0.97323201527464964</v>
      </c>
      <c r="R39" s="75">
        <f>_xlfn.STDEV.P(R32:R37)</f>
        <v>3.500000000000001E-2</v>
      </c>
      <c r="S39" s="75">
        <f>_xlfn.STDEV.P(S32:S37)</f>
        <v>4.1399141161247405E-2</v>
      </c>
      <c r="T39" s="75">
        <f>_xlfn.STDEV.P(T32:T37)</f>
        <v>2.4944382578492966E-2</v>
      </c>
      <c r="U39" s="74"/>
      <c r="V39" s="74"/>
      <c r="W39" s="74"/>
      <c r="X39" s="71"/>
    </row>
    <row r="40" spans="1:25" ht="15" thickBot="1" x14ac:dyDescent="0.3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71"/>
      <c r="L40" s="69"/>
      <c r="M40" s="69"/>
      <c r="N40" s="69"/>
      <c r="O40" s="69"/>
      <c r="P40" s="71"/>
      <c r="Q40" s="69"/>
      <c r="R40" s="69"/>
      <c r="S40" s="69"/>
      <c r="T40" s="69"/>
      <c r="U40" s="69"/>
      <c r="V40" s="69"/>
      <c r="W40" s="69"/>
      <c r="X40" s="69"/>
      <c r="Y40" s="68"/>
    </row>
    <row r="41" spans="1:25" ht="15" thickBot="1" x14ac:dyDescent="0.35">
      <c r="A41" s="69" t="s">
        <v>1575</v>
      </c>
      <c r="B41" s="70">
        <v>0.69</v>
      </c>
      <c r="C41" s="70">
        <v>40.19</v>
      </c>
      <c r="D41" s="70">
        <v>0.03</v>
      </c>
      <c r="E41" s="70">
        <v>9.41</v>
      </c>
      <c r="F41" s="70">
        <v>0.18</v>
      </c>
      <c r="G41" s="70">
        <v>0.5</v>
      </c>
      <c r="H41" s="70">
        <v>0.69</v>
      </c>
      <c r="I41" s="70">
        <v>0.24</v>
      </c>
      <c r="J41" s="70">
        <v>0.01</v>
      </c>
      <c r="K41" s="71"/>
      <c r="L41" s="70">
        <v>0</v>
      </c>
      <c r="M41" s="70">
        <v>5</v>
      </c>
      <c r="N41" s="70">
        <v>4.26</v>
      </c>
      <c r="O41" s="70">
        <v>3.13</v>
      </c>
      <c r="P41" s="71"/>
      <c r="Q41" s="70">
        <v>12.02</v>
      </c>
      <c r="R41" s="70">
        <v>0.17</v>
      </c>
      <c r="S41" s="70">
        <v>-0.02</v>
      </c>
      <c r="T41" s="70">
        <v>1.1100000000000001</v>
      </c>
      <c r="U41" s="70">
        <v>77.650000000000006</v>
      </c>
      <c r="V41" s="70">
        <v>20</v>
      </c>
      <c r="W41" s="70"/>
      <c r="X41" s="71"/>
      <c r="Y41" s="67" t="s">
        <v>1576</v>
      </c>
    </row>
    <row r="42" spans="1:25" ht="15" thickBot="1" x14ac:dyDescent="0.35">
      <c r="A42" s="69" t="s">
        <v>1577</v>
      </c>
      <c r="B42" s="70">
        <v>0.67</v>
      </c>
      <c r="C42" s="70">
        <v>40.6</v>
      </c>
      <c r="D42" s="70">
        <v>-0.03</v>
      </c>
      <c r="E42" s="70">
        <v>8.9700000000000006</v>
      </c>
      <c r="F42" s="70">
        <v>0.1</v>
      </c>
      <c r="G42" s="70">
        <v>0.45</v>
      </c>
      <c r="H42" s="70">
        <v>0.68</v>
      </c>
      <c r="I42" s="70">
        <v>0.27</v>
      </c>
      <c r="J42" s="70">
        <v>0.03</v>
      </c>
      <c r="K42" s="71"/>
      <c r="L42" s="70">
        <v>0.04</v>
      </c>
      <c r="M42" s="70">
        <v>5.21</v>
      </c>
      <c r="N42" s="70">
        <v>4.2699999999999996</v>
      </c>
      <c r="O42" s="70">
        <v>3.13</v>
      </c>
      <c r="P42" s="71"/>
      <c r="Q42" s="70">
        <v>9.59</v>
      </c>
      <c r="R42" s="70">
        <v>0.23</v>
      </c>
      <c r="S42" s="70">
        <v>0.06</v>
      </c>
      <c r="T42" s="70">
        <v>0.98</v>
      </c>
      <c r="U42" s="70">
        <v>75.27</v>
      </c>
      <c r="V42" s="70">
        <v>20</v>
      </c>
      <c r="W42" s="70"/>
      <c r="X42" s="71"/>
      <c r="Y42" s="67" t="s">
        <v>1578</v>
      </c>
    </row>
    <row r="43" spans="1:25" ht="15" thickBot="1" x14ac:dyDescent="0.35">
      <c r="A43" s="69" t="s">
        <v>1579</v>
      </c>
      <c r="B43" s="70">
        <v>0.74</v>
      </c>
      <c r="C43" s="70">
        <v>42.88</v>
      </c>
      <c r="D43" s="70">
        <v>0.02</v>
      </c>
      <c r="E43" s="70">
        <v>9.41</v>
      </c>
      <c r="F43" s="70">
        <v>0.27</v>
      </c>
      <c r="G43" s="70">
        <v>0.55000000000000004</v>
      </c>
      <c r="H43" s="70">
        <v>0.74</v>
      </c>
      <c r="I43" s="70">
        <v>0.2</v>
      </c>
      <c r="J43" s="70">
        <v>0.05</v>
      </c>
      <c r="K43" s="71"/>
      <c r="L43" s="70">
        <v>0.01</v>
      </c>
      <c r="M43" s="70">
        <v>5.5</v>
      </c>
      <c r="N43" s="70">
        <v>4.6500000000000004</v>
      </c>
      <c r="O43" s="70">
        <v>3.19</v>
      </c>
      <c r="P43" s="71"/>
      <c r="Q43" s="70">
        <v>9.6300000000000008</v>
      </c>
      <c r="R43" s="70">
        <v>0.19</v>
      </c>
      <c r="S43" s="70">
        <v>0.04</v>
      </c>
      <c r="T43" s="70">
        <v>1.17</v>
      </c>
      <c r="U43" s="70">
        <v>79.23</v>
      </c>
      <c r="V43" s="70">
        <v>20</v>
      </c>
      <c r="W43" s="70"/>
      <c r="X43" s="71"/>
      <c r="Y43" s="67" t="s">
        <v>1580</v>
      </c>
    </row>
    <row r="44" spans="1:25" ht="15" thickBot="1" x14ac:dyDescent="0.35">
      <c r="A44" s="69" t="s">
        <v>1581</v>
      </c>
      <c r="B44" s="70">
        <v>0.54</v>
      </c>
      <c r="C44" s="70">
        <v>40.799999999999997</v>
      </c>
      <c r="D44" s="70">
        <v>0.02</v>
      </c>
      <c r="E44" s="70">
        <v>10.28</v>
      </c>
      <c r="F44" s="70">
        <v>0.1</v>
      </c>
      <c r="G44" s="70">
        <v>0.52</v>
      </c>
      <c r="H44" s="70">
        <v>0.78</v>
      </c>
      <c r="I44" s="70">
        <v>0.17</v>
      </c>
      <c r="J44" s="70">
        <v>0.01</v>
      </c>
      <c r="K44" s="71"/>
      <c r="L44" s="70">
        <v>0</v>
      </c>
      <c r="M44" s="70">
        <v>5.73</v>
      </c>
      <c r="N44" s="70">
        <v>4.59</v>
      </c>
      <c r="O44" s="70">
        <v>2.71</v>
      </c>
      <c r="P44" s="71"/>
      <c r="Q44" s="70">
        <v>6.42</v>
      </c>
      <c r="R44" s="70">
        <v>0.24</v>
      </c>
      <c r="S44" s="70">
        <v>0.01</v>
      </c>
      <c r="T44" s="70">
        <v>1.05</v>
      </c>
      <c r="U44" s="70">
        <v>73.97</v>
      </c>
      <c r="V44" s="70">
        <v>20</v>
      </c>
      <c r="W44" s="70"/>
      <c r="X44" s="71"/>
      <c r="Y44" s="67" t="s">
        <v>1582</v>
      </c>
    </row>
    <row r="45" spans="1:25" ht="15" thickBot="1" x14ac:dyDescent="0.35">
      <c r="A45" s="69" t="s">
        <v>1583</v>
      </c>
      <c r="B45" s="70">
        <v>0.78</v>
      </c>
      <c r="C45" s="70">
        <v>40.950000000000003</v>
      </c>
      <c r="D45" s="70">
        <v>0.02</v>
      </c>
      <c r="E45" s="70">
        <v>9.73</v>
      </c>
      <c r="F45" s="70">
        <v>0.1</v>
      </c>
      <c r="G45" s="70">
        <v>0.46</v>
      </c>
      <c r="H45" s="70">
        <v>0.74</v>
      </c>
      <c r="I45" s="70">
        <v>0.23</v>
      </c>
      <c r="J45" s="70">
        <v>0.03</v>
      </c>
      <c r="K45" s="71"/>
      <c r="L45" s="70">
        <v>-0.01</v>
      </c>
      <c r="M45" s="70">
        <v>5.42</v>
      </c>
      <c r="N45" s="70">
        <v>4.45</v>
      </c>
      <c r="O45" s="70">
        <v>2.93</v>
      </c>
      <c r="P45" s="71"/>
      <c r="Q45" s="70">
        <v>9.9700000000000006</v>
      </c>
      <c r="R45" s="70">
        <v>0.25</v>
      </c>
      <c r="S45" s="70">
        <v>-0.03</v>
      </c>
      <c r="T45" s="70">
        <v>1.24</v>
      </c>
      <c r="U45" s="70">
        <v>77.3</v>
      </c>
      <c r="V45" s="70">
        <v>20</v>
      </c>
      <c r="W45" s="70"/>
      <c r="X45" s="71"/>
      <c r="Y45" s="67" t="s">
        <v>1584</v>
      </c>
    </row>
    <row r="46" spans="1:25" ht="15" thickBot="1" x14ac:dyDescent="0.35">
      <c r="A46" s="69" t="s">
        <v>1585</v>
      </c>
      <c r="B46" s="70">
        <v>0.54</v>
      </c>
      <c r="C46" s="70">
        <v>41.89</v>
      </c>
      <c r="D46" s="70">
        <v>-0.02</v>
      </c>
      <c r="E46" s="70">
        <v>8.2100000000000009</v>
      </c>
      <c r="F46" s="70">
        <v>0.1</v>
      </c>
      <c r="G46" s="70">
        <v>0.45</v>
      </c>
      <c r="H46" s="70">
        <v>0.69</v>
      </c>
      <c r="I46" s="70">
        <v>0.14000000000000001</v>
      </c>
      <c r="J46" s="70">
        <v>0.09</v>
      </c>
      <c r="K46" s="71"/>
      <c r="L46" s="70">
        <v>0.01</v>
      </c>
      <c r="M46" s="70">
        <v>4.63</v>
      </c>
      <c r="N46" s="70">
        <v>3.91</v>
      </c>
      <c r="O46" s="70">
        <v>2.99</v>
      </c>
      <c r="P46" s="71"/>
      <c r="Q46" s="70">
        <v>9.7799999999999994</v>
      </c>
      <c r="R46" s="70">
        <v>0.39</v>
      </c>
      <c r="S46" s="70">
        <v>7.0000000000000007E-2</v>
      </c>
      <c r="T46" s="70">
        <v>0.87</v>
      </c>
      <c r="U46" s="70">
        <v>74.75</v>
      </c>
      <c r="V46" s="70">
        <v>20</v>
      </c>
      <c r="W46" s="70"/>
      <c r="X46" s="71"/>
      <c r="Y46" s="67" t="s">
        <v>1586</v>
      </c>
    </row>
    <row r="47" spans="1:25" x14ac:dyDescent="0.3">
      <c r="A47" s="72"/>
      <c r="B47" s="72"/>
      <c r="C47" s="73">
        <f>AVERAGE(C41:C46)</f>
        <v>41.218333333333327</v>
      </c>
      <c r="D47" s="73">
        <f>AVERAGE(D41:D46)</f>
        <v>6.6666666666666654E-3</v>
      </c>
      <c r="E47" s="73">
        <f t="shared" ref="E47:O47" si="6">AVERAGE(E41:E46)</f>
        <v>9.3349999999999991</v>
      </c>
      <c r="F47" s="73">
        <f t="shared" si="6"/>
        <v>0.14166666666666666</v>
      </c>
      <c r="G47" s="73">
        <f t="shared" si="6"/>
        <v>0.48833333333333334</v>
      </c>
      <c r="H47" s="73">
        <f t="shared" si="6"/>
        <v>0.72000000000000008</v>
      </c>
      <c r="I47" s="73">
        <f t="shared" si="6"/>
        <v>0.20833333333333334</v>
      </c>
      <c r="J47" s="73">
        <f t="shared" si="6"/>
        <v>3.6666666666666667E-2</v>
      </c>
      <c r="K47" s="71"/>
      <c r="L47" s="73">
        <f>AVERAGE(L41:L46)</f>
        <v>8.3333333333333332E-3</v>
      </c>
      <c r="M47" s="73">
        <f t="shared" si="6"/>
        <v>5.2483333333333331</v>
      </c>
      <c r="N47" s="73">
        <f t="shared" si="6"/>
        <v>4.3549999999999995</v>
      </c>
      <c r="O47" s="73">
        <f t="shared" si="6"/>
        <v>3.0133333333333332</v>
      </c>
      <c r="P47" s="71"/>
      <c r="Q47" s="73">
        <f>AVERAGE(Q41:Q46)</f>
        <v>9.5683333333333334</v>
      </c>
      <c r="R47" s="73">
        <f>AVERAGE(R41:R46)</f>
        <v>0.24500000000000002</v>
      </c>
      <c r="S47" s="73">
        <f>AVERAGE(S41:S46)</f>
        <v>2.1666666666666667E-2</v>
      </c>
      <c r="T47" s="73">
        <f>AVERAGE(T41:T46)</f>
        <v>1.07</v>
      </c>
      <c r="U47" s="72"/>
      <c r="V47" s="72"/>
      <c r="W47" s="72"/>
      <c r="X47" s="71"/>
    </row>
    <row r="48" spans="1:25" ht="15" thickBot="1" x14ac:dyDescent="0.35">
      <c r="A48" s="74"/>
      <c r="B48" s="74"/>
      <c r="C48" s="75">
        <f>_xlfn.STDEV.P(C41:C46)</f>
        <v>0.90361158076293546</v>
      </c>
      <c r="D48" s="75">
        <f>_xlfn.STDEV.P(D41:D46)</f>
        <v>2.2852182001336815E-2</v>
      </c>
      <c r="E48" s="75">
        <f t="shared" ref="E48:O48" si="7">_xlfn.STDEV.P(E41:E46)</f>
        <v>0.64020179110443975</v>
      </c>
      <c r="F48" s="75">
        <f t="shared" si="7"/>
        <v>6.4398930287872261E-2</v>
      </c>
      <c r="G48" s="75">
        <f t="shared" si="7"/>
        <v>3.8042374035044436E-2</v>
      </c>
      <c r="H48" s="75">
        <f t="shared" si="7"/>
        <v>3.6055512754639904E-2</v>
      </c>
      <c r="I48" s="75">
        <f t="shared" si="7"/>
        <v>4.3748015828022346E-2</v>
      </c>
      <c r="J48" s="75">
        <f t="shared" si="7"/>
        <v>2.7487370837451071E-2</v>
      </c>
      <c r="K48" s="71"/>
      <c r="L48" s="75">
        <f>_xlfn.STDEV.P(L41:L46)</f>
        <v>1.5723301886761007E-2</v>
      </c>
      <c r="M48" s="75">
        <f t="shared" si="7"/>
        <v>0.35830232423967839</v>
      </c>
      <c r="N48" s="75">
        <f t="shared" si="7"/>
        <v>0.24682990094394971</v>
      </c>
      <c r="O48" s="75">
        <f t="shared" si="7"/>
        <v>0.16224124698183939</v>
      </c>
      <c r="P48" s="71"/>
      <c r="Q48" s="75">
        <f>_xlfn.STDEV.P(Q41:Q46)</f>
        <v>1.6397704785189315</v>
      </c>
      <c r="R48" s="75">
        <f>_xlfn.STDEV.P(R41:R46)</f>
        <v>7.0651727980755391E-2</v>
      </c>
      <c r="S48" s="75">
        <f>_xlfn.STDEV.P(S41:S46)</f>
        <v>3.8042374035044429E-2</v>
      </c>
      <c r="T48" s="75">
        <f>_xlfn.STDEV.P(T41:T46)</f>
        <v>0.12179217270963394</v>
      </c>
      <c r="U48" s="74"/>
      <c r="V48" s="74"/>
      <c r="W48" s="74"/>
      <c r="X48" s="71"/>
    </row>
    <row r="49" spans="1:26" ht="15" thickBot="1" x14ac:dyDescent="0.3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71"/>
      <c r="L49" s="69"/>
      <c r="M49" s="69"/>
      <c r="N49" s="69"/>
      <c r="O49" s="69"/>
      <c r="P49" s="71"/>
      <c r="Q49" s="69"/>
      <c r="R49" s="69"/>
      <c r="S49" s="69"/>
      <c r="T49" s="69"/>
      <c r="U49" s="69"/>
      <c r="V49" s="69"/>
      <c r="W49" s="69"/>
      <c r="X49" s="69"/>
      <c r="Y49" s="68"/>
    </row>
    <row r="50" spans="1:26" ht="15" thickBot="1" x14ac:dyDescent="0.35">
      <c r="A50" s="69" t="s">
        <v>1587</v>
      </c>
      <c r="B50" s="70">
        <v>0.5</v>
      </c>
      <c r="C50" s="70">
        <v>43.24</v>
      </c>
      <c r="D50" s="70">
        <v>-0.01</v>
      </c>
      <c r="E50" s="70">
        <v>4.93</v>
      </c>
      <c r="F50" s="70">
        <v>-0.03</v>
      </c>
      <c r="G50" s="70">
        <v>0.22</v>
      </c>
      <c r="H50" s="70">
        <v>0.28999999999999998</v>
      </c>
      <c r="I50" s="70">
        <v>0.05</v>
      </c>
      <c r="J50" s="70">
        <v>0.01</v>
      </c>
      <c r="K50" s="71"/>
      <c r="L50" s="70">
        <v>0.01</v>
      </c>
      <c r="M50" s="70">
        <v>4.5</v>
      </c>
      <c r="N50" s="70">
        <v>2.5299999999999998</v>
      </c>
      <c r="O50" s="70">
        <v>1.69</v>
      </c>
      <c r="P50" s="71"/>
      <c r="Q50" s="70">
        <v>2.87</v>
      </c>
      <c r="R50" s="70">
        <v>3.26</v>
      </c>
      <c r="S50" s="70">
        <v>0.08</v>
      </c>
      <c r="T50" s="70">
        <v>0.44</v>
      </c>
      <c r="U50" s="70">
        <v>64.64</v>
      </c>
      <c r="V50" s="70">
        <v>10</v>
      </c>
      <c r="W50" s="70"/>
      <c r="X50" s="71"/>
      <c r="Y50" s="67" t="s">
        <v>1588</v>
      </c>
    </row>
    <row r="51" spans="1:26" ht="15" thickBot="1" x14ac:dyDescent="0.35">
      <c r="A51" s="69" t="s">
        <v>1589</v>
      </c>
      <c r="B51" s="70">
        <v>0.96</v>
      </c>
      <c r="C51" s="70">
        <v>40.950000000000003</v>
      </c>
      <c r="D51" s="70">
        <v>0.01</v>
      </c>
      <c r="E51" s="70">
        <v>10.01</v>
      </c>
      <c r="F51" s="70">
        <v>0.1</v>
      </c>
      <c r="G51" s="70">
        <v>0.79</v>
      </c>
      <c r="H51" s="70">
        <v>0.92</v>
      </c>
      <c r="I51" s="70">
        <v>0.19</v>
      </c>
      <c r="J51" s="70">
        <v>0.09</v>
      </c>
      <c r="K51" s="71"/>
      <c r="L51" s="70">
        <v>-0.01</v>
      </c>
      <c r="M51" s="70">
        <v>5.79</v>
      </c>
      <c r="N51" s="70">
        <v>5.2</v>
      </c>
      <c r="O51" s="70">
        <v>3.13</v>
      </c>
      <c r="P51" s="71"/>
      <c r="Q51" s="70">
        <v>12.85</v>
      </c>
      <c r="R51" s="70">
        <v>0.18</v>
      </c>
      <c r="S51" s="70">
        <v>-7.0000000000000007E-2</v>
      </c>
      <c r="T51" s="70">
        <v>1.21</v>
      </c>
      <c r="U51" s="70">
        <v>82.37</v>
      </c>
      <c r="V51" s="70">
        <v>10</v>
      </c>
      <c r="W51" s="70"/>
      <c r="X51" s="71"/>
      <c r="Y51" s="67" t="s">
        <v>1590</v>
      </c>
    </row>
    <row r="52" spans="1:26" ht="15" thickBot="1" x14ac:dyDescent="0.35">
      <c r="A52" s="69" t="s">
        <v>1591</v>
      </c>
      <c r="B52" s="70">
        <v>0.78</v>
      </c>
      <c r="C52" s="70">
        <v>41.7</v>
      </c>
      <c r="D52" s="70">
        <v>0.01</v>
      </c>
      <c r="E52" s="70">
        <v>8.27</v>
      </c>
      <c r="F52" s="70">
        <v>0.11</v>
      </c>
      <c r="G52" s="70">
        <v>0.34</v>
      </c>
      <c r="H52" s="70">
        <v>0.59</v>
      </c>
      <c r="I52" s="70">
        <v>0.22</v>
      </c>
      <c r="J52" s="70">
        <v>0.04</v>
      </c>
      <c r="K52" s="71"/>
      <c r="L52" s="70">
        <v>0.04</v>
      </c>
      <c r="M52" s="70">
        <v>5.17</v>
      </c>
      <c r="N52" s="70">
        <v>3.88</v>
      </c>
      <c r="O52" s="70">
        <v>2.97</v>
      </c>
      <c r="P52" s="71"/>
      <c r="Q52" s="70">
        <v>11.62</v>
      </c>
      <c r="R52" s="70">
        <v>0.33</v>
      </c>
      <c r="S52" s="70">
        <v>0.14000000000000001</v>
      </c>
      <c r="T52" s="70">
        <v>1.1299999999999999</v>
      </c>
      <c r="U52" s="70">
        <v>77.33</v>
      </c>
      <c r="V52" s="70">
        <v>10</v>
      </c>
      <c r="W52" s="70"/>
      <c r="X52" s="71"/>
      <c r="Y52" s="67" t="s">
        <v>1592</v>
      </c>
    </row>
    <row r="53" spans="1:26" ht="15" thickBot="1" x14ac:dyDescent="0.35">
      <c r="A53" s="69" t="s">
        <v>1593</v>
      </c>
      <c r="B53" s="70">
        <v>0.83</v>
      </c>
      <c r="C53" s="70">
        <v>43.64</v>
      </c>
      <c r="D53" s="70">
        <v>0.06</v>
      </c>
      <c r="E53" s="70">
        <v>10.62</v>
      </c>
      <c r="F53" s="70">
        <v>0.26</v>
      </c>
      <c r="G53" s="70">
        <v>0.56000000000000005</v>
      </c>
      <c r="H53" s="70">
        <v>0.82</v>
      </c>
      <c r="I53" s="70">
        <v>0.42</v>
      </c>
      <c r="J53" s="70">
        <v>0.03</v>
      </c>
      <c r="K53" s="71"/>
      <c r="L53" s="70">
        <v>7.0000000000000007E-2</v>
      </c>
      <c r="M53" s="70">
        <v>6.04</v>
      </c>
      <c r="N53" s="70">
        <v>5.21</v>
      </c>
      <c r="O53" s="70">
        <v>4.3099999999999996</v>
      </c>
      <c r="P53" s="71"/>
      <c r="Q53" s="70">
        <v>10</v>
      </c>
      <c r="R53" s="70">
        <v>0.17</v>
      </c>
      <c r="S53" s="70">
        <v>0.03</v>
      </c>
      <c r="T53" s="70">
        <v>1.21</v>
      </c>
      <c r="U53" s="70">
        <v>84.29</v>
      </c>
      <c r="V53" s="70">
        <v>10</v>
      </c>
      <c r="W53" s="70"/>
      <c r="X53" s="71"/>
      <c r="Y53" s="67" t="s">
        <v>1594</v>
      </c>
    </row>
    <row r="54" spans="1:26" ht="15" thickBot="1" x14ac:dyDescent="0.35">
      <c r="A54" s="69" t="s">
        <v>1595</v>
      </c>
      <c r="B54" s="70">
        <v>0.49</v>
      </c>
      <c r="C54" s="70">
        <v>42.72</v>
      </c>
      <c r="D54" s="70">
        <v>0.04</v>
      </c>
      <c r="E54" s="70">
        <v>8.15</v>
      </c>
      <c r="F54" s="70">
        <v>0.04</v>
      </c>
      <c r="G54" s="70">
        <v>0.42</v>
      </c>
      <c r="H54" s="70">
        <v>0.71</v>
      </c>
      <c r="I54" s="70">
        <v>0.3</v>
      </c>
      <c r="J54" s="70">
        <v>0.1</v>
      </c>
      <c r="K54" s="71"/>
      <c r="L54" s="70">
        <v>-0.01</v>
      </c>
      <c r="M54" s="70">
        <v>4.1100000000000003</v>
      </c>
      <c r="N54" s="70">
        <v>3.62</v>
      </c>
      <c r="O54" s="70">
        <v>2.72</v>
      </c>
      <c r="P54" s="71"/>
      <c r="Q54" s="70">
        <v>6.78</v>
      </c>
      <c r="R54" s="70">
        <v>0.39</v>
      </c>
      <c r="S54" s="70">
        <v>0.01</v>
      </c>
      <c r="T54" s="70">
        <v>0.82</v>
      </c>
      <c r="U54" s="70">
        <v>71.41</v>
      </c>
      <c r="V54" s="70">
        <v>10</v>
      </c>
      <c r="W54" s="70"/>
      <c r="X54" s="71"/>
      <c r="Y54" s="67" t="s">
        <v>1596</v>
      </c>
    </row>
    <row r="55" spans="1:26" ht="15" thickBot="1" x14ac:dyDescent="0.35">
      <c r="A55" s="69" t="s">
        <v>1597</v>
      </c>
      <c r="B55" s="70">
        <v>0.12</v>
      </c>
      <c r="C55" s="70">
        <v>39.479999999999997</v>
      </c>
      <c r="D55" s="70">
        <v>-0.01</v>
      </c>
      <c r="E55" s="70">
        <v>-0.02</v>
      </c>
      <c r="F55" s="70">
        <v>-0.08</v>
      </c>
      <c r="G55" s="70">
        <v>0.04</v>
      </c>
      <c r="H55" s="70">
        <v>0</v>
      </c>
      <c r="I55" s="70">
        <v>0.02</v>
      </c>
      <c r="J55" s="70">
        <v>0.03</v>
      </c>
      <c r="K55" s="71"/>
      <c r="L55" s="70">
        <v>0.01</v>
      </c>
      <c r="M55" s="70">
        <v>1.75</v>
      </c>
      <c r="N55" s="70">
        <v>0.18</v>
      </c>
      <c r="O55" s="70">
        <v>0.11</v>
      </c>
      <c r="P55" s="71"/>
      <c r="Q55" s="70">
        <v>11.96</v>
      </c>
      <c r="R55" s="70">
        <v>1.1499999999999999</v>
      </c>
      <c r="S55" s="70">
        <v>0.11</v>
      </c>
      <c r="T55" s="70">
        <v>0.04</v>
      </c>
      <c r="U55" s="70">
        <v>54.98</v>
      </c>
      <c r="V55" s="70">
        <v>10</v>
      </c>
      <c r="W55" s="70"/>
      <c r="X55" s="71"/>
      <c r="Y55" s="67" t="s">
        <v>1598</v>
      </c>
    </row>
    <row r="56" spans="1:26" x14ac:dyDescent="0.3">
      <c r="A56" s="72"/>
      <c r="B56" s="72"/>
      <c r="C56" s="73">
        <f>AVERAGE(C50:C55)</f>
        <v>41.954999999999998</v>
      </c>
      <c r="D56" s="73">
        <f>AVERAGE(D50:D55)</f>
        <v>1.6666666666666666E-2</v>
      </c>
      <c r="E56" s="73">
        <f t="shared" ref="E56:O56" si="8">AVERAGE(E50:E55)</f>
        <v>6.9933333333333323</v>
      </c>
      <c r="F56" s="73">
        <f t="shared" si="8"/>
        <v>6.6666666666666666E-2</v>
      </c>
      <c r="G56" s="73">
        <f t="shared" si="8"/>
        <v>0.39500000000000002</v>
      </c>
      <c r="H56" s="73">
        <f t="shared" si="8"/>
        <v>0.55499999999999994</v>
      </c>
      <c r="I56" s="73">
        <f t="shared" si="8"/>
        <v>0.19999999999999998</v>
      </c>
      <c r="J56" s="73">
        <f t="shared" si="8"/>
        <v>5.000000000000001E-2</v>
      </c>
      <c r="K56" s="71"/>
      <c r="L56" s="73">
        <f>AVERAGE(L50:L55)</f>
        <v>1.8333333333333337E-2</v>
      </c>
      <c r="M56" s="73">
        <f t="shared" si="8"/>
        <v>4.5599999999999996</v>
      </c>
      <c r="N56" s="73">
        <f t="shared" si="8"/>
        <v>3.436666666666667</v>
      </c>
      <c r="O56" s="73">
        <f t="shared" si="8"/>
        <v>2.4883333333333337</v>
      </c>
      <c r="P56" s="71"/>
      <c r="Q56" s="73">
        <f>AVERAGE(Q50:Q55)</f>
        <v>9.3466666666666658</v>
      </c>
      <c r="R56" s="73">
        <f>AVERAGE(R50:R55)</f>
        <v>0.91333333333333344</v>
      </c>
      <c r="S56" s="73">
        <f>AVERAGE(S50:S55)</f>
        <v>5.000000000000001E-2</v>
      </c>
      <c r="T56" s="73">
        <f>AVERAGE(T50:T55)</f>
        <v>0.80833333333333324</v>
      </c>
      <c r="U56" s="72"/>
      <c r="V56" s="72"/>
      <c r="W56" s="72"/>
      <c r="X56" s="71"/>
    </row>
    <row r="57" spans="1:26" x14ac:dyDescent="0.3">
      <c r="A57" s="74"/>
      <c r="B57" s="74"/>
      <c r="C57" s="75">
        <f>_xlfn.STDEV.P(C50:C55)</f>
        <v>1.4304049543165516</v>
      </c>
      <c r="D57" s="75">
        <f>_xlfn.STDEV.P(D50:D55)</f>
        <v>2.5603819159562027E-2</v>
      </c>
      <c r="E57" s="75">
        <f t="shared" ref="E57:O57" si="9">_xlfn.STDEV.P(E50:E55)</f>
        <v>3.6208869386135536</v>
      </c>
      <c r="F57" s="75">
        <f t="shared" si="9"/>
        <v>0.10949378470437897</v>
      </c>
      <c r="G57" s="75">
        <f t="shared" si="9"/>
        <v>0.23928713574560029</v>
      </c>
      <c r="H57" s="75">
        <f t="shared" si="9"/>
        <v>0.31805397864723117</v>
      </c>
      <c r="I57" s="75">
        <f t="shared" si="9"/>
        <v>0.13771952173409063</v>
      </c>
      <c r="J57" s="75">
        <f t="shared" si="9"/>
        <v>3.3166247903553998E-2</v>
      </c>
      <c r="K57" s="71"/>
      <c r="L57" s="75">
        <f>_xlfn.STDEV.P(L50:L55)</f>
        <v>2.8528737947706152E-2</v>
      </c>
      <c r="M57" s="75">
        <f t="shared" si="9"/>
        <v>1.4246403054806502</v>
      </c>
      <c r="N57" s="75">
        <f t="shared" si="9"/>
        <v>1.7278181488673949</v>
      </c>
      <c r="O57" s="75">
        <f t="shared" si="9"/>
        <v>1.3108320088995209</v>
      </c>
      <c r="P57" s="71"/>
      <c r="Q57" s="75">
        <f>_xlfn.STDEV.P(Q50:Q55)</f>
        <v>3.4936307125332462</v>
      </c>
      <c r="R57" s="75">
        <f>_xlfn.STDEV.P(R50:R55)</f>
        <v>1.1005554153345583</v>
      </c>
      <c r="S57" s="75">
        <f>_xlfn.STDEV.P(S50:S55)</f>
        <v>6.9522178715380703E-2</v>
      </c>
      <c r="T57" s="75">
        <f>_xlfn.STDEV.P(T50:T55)</f>
        <v>0.43823192743366174</v>
      </c>
      <c r="U57" s="74"/>
      <c r="V57" s="74"/>
      <c r="W57" s="74"/>
      <c r="X57" s="71"/>
    </row>
    <row r="58" spans="1:26" x14ac:dyDescent="0.3">
      <c r="A58" s="74"/>
      <c r="B58" s="74"/>
      <c r="C58" s="75"/>
      <c r="D58" s="75"/>
      <c r="E58" s="75"/>
      <c r="F58" s="75"/>
      <c r="G58" s="75"/>
      <c r="H58" s="75"/>
      <c r="I58" s="75"/>
      <c r="J58" s="75"/>
      <c r="K58" s="71"/>
      <c r="L58" s="75"/>
      <c r="M58" s="75"/>
      <c r="N58" s="75"/>
      <c r="O58" s="75"/>
      <c r="P58" s="71"/>
      <c r="Q58" s="75"/>
      <c r="R58" s="75"/>
      <c r="S58" s="75"/>
      <c r="T58" s="75"/>
      <c r="U58" s="74"/>
      <c r="V58" s="74"/>
      <c r="W58" s="74"/>
      <c r="X58" s="71"/>
    </row>
    <row r="59" spans="1:26" x14ac:dyDescent="0.3">
      <c r="A59" s="71" t="s">
        <v>1525</v>
      </c>
      <c r="B59" s="71"/>
      <c r="C59" s="71">
        <v>42.64</v>
      </c>
      <c r="D59" s="71"/>
      <c r="E59" s="71">
        <v>10.33</v>
      </c>
      <c r="F59" s="71">
        <v>0.01</v>
      </c>
      <c r="G59" s="71">
        <v>0.6</v>
      </c>
      <c r="H59" s="71">
        <v>0.96</v>
      </c>
      <c r="I59" s="71">
        <v>0.23</v>
      </c>
      <c r="J59" s="71">
        <v>7.0000000000000007E-2</v>
      </c>
      <c r="K59" s="71">
        <v>0</v>
      </c>
      <c r="L59" s="71"/>
      <c r="M59" s="71">
        <v>6.16</v>
      </c>
      <c r="N59" s="71"/>
      <c r="O59" s="71">
        <v>3.36</v>
      </c>
      <c r="P59" s="71">
        <v>0.02</v>
      </c>
      <c r="Q59" s="71">
        <v>8.02</v>
      </c>
      <c r="R59" s="71">
        <v>0.22</v>
      </c>
      <c r="S59" s="71">
        <v>0.02</v>
      </c>
      <c r="T59" s="71">
        <v>1.1200000000000001</v>
      </c>
      <c r="U59" s="71">
        <v>73.760000000000005</v>
      </c>
      <c r="V59" s="71">
        <v>20</v>
      </c>
      <c r="W59" s="71"/>
      <c r="X59" s="71"/>
      <c r="Z59" t="s">
        <v>1526</v>
      </c>
    </row>
    <row r="60" spans="1:26" x14ac:dyDescent="0.3">
      <c r="A60" s="71" t="s">
        <v>1527</v>
      </c>
      <c r="B60" s="71"/>
      <c r="C60" s="71">
        <v>43.94</v>
      </c>
      <c r="D60" s="71"/>
      <c r="E60" s="71">
        <v>10.87</v>
      </c>
      <c r="F60" s="71">
        <v>0.19</v>
      </c>
      <c r="G60" s="71">
        <v>0.44</v>
      </c>
      <c r="H60" s="71">
        <v>0.65</v>
      </c>
      <c r="I60" s="71">
        <v>0.23</v>
      </c>
      <c r="J60" s="71">
        <v>0.02</v>
      </c>
      <c r="K60" s="71">
        <v>0</v>
      </c>
      <c r="L60" s="71"/>
      <c r="M60" s="71">
        <v>5.66</v>
      </c>
      <c r="N60" s="71"/>
      <c r="O60" s="71">
        <v>3.86</v>
      </c>
      <c r="P60" s="71">
        <v>-0.04</v>
      </c>
      <c r="Q60" s="71">
        <v>7.14</v>
      </c>
      <c r="R60" s="71">
        <v>0.25</v>
      </c>
      <c r="S60" s="71">
        <v>0</v>
      </c>
      <c r="T60" s="71">
        <v>1.07</v>
      </c>
      <c r="U60" s="71">
        <v>74.31</v>
      </c>
      <c r="V60" s="71">
        <v>20</v>
      </c>
      <c r="W60" s="71"/>
      <c r="X60" s="71"/>
      <c r="Z60" t="s">
        <v>1528</v>
      </c>
    </row>
    <row r="61" spans="1:26" x14ac:dyDescent="0.3">
      <c r="A61" s="71" t="s">
        <v>1529</v>
      </c>
      <c r="B61" s="71"/>
      <c r="C61" s="71">
        <v>43.18</v>
      </c>
      <c r="D61" s="71"/>
      <c r="E61" s="71">
        <v>10.53</v>
      </c>
      <c r="F61" s="71">
        <v>0.03</v>
      </c>
      <c r="G61" s="71">
        <v>0.62</v>
      </c>
      <c r="H61" s="71">
        <v>0.88</v>
      </c>
      <c r="I61" s="71">
        <v>0.17</v>
      </c>
      <c r="J61" s="71">
        <v>0.06</v>
      </c>
      <c r="K61" s="71">
        <v>0</v>
      </c>
      <c r="L61" s="71"/>
      <c r="M61" s="71">
        <v>5.5</v>
      </c>
      <c r="N61" s="71"/>
      <c r="O61" s="71">
        <v>3.69</v>
      </c>
      <c r="P61" s="71">
        <v>-0.03</v>
      </c>
      <c r="Q61" s="71">
        <v>9.6999999999999993</v>
      </c>
      <c r="R61" s="71">
        <v>0.19</v>
      </c>
      <c r="S61" s="71">
        <v>-0.02</v>
      </c>
      <c r="T61" s="71">
        <v>1.1499999999999999</v>
      </c>
      <c r="U61" s="71">
        <v>75.7</v>
      </c>
      <c r="V61" s="71">
        <v>20</v>
      </c>
      <c r="W61" s="71"/>
      <c r="X61" s="71"/>
      <c r="Z61" t="s">
        <v>1530</v>
      </c>
    </row>
    <row r="62" spans="1:26" x14ac:dyDescent="0.3">
      <c r="A62" s="71" t="s">
        <v>1531</v>
      </c>
      <c r="B62" s="71"/>
      <c r="C62" s="71">
        <v>43.37</v>
      </c>
      <c r="D62" s="71"/>
      <c r="E62" s="71">
        <v>10.46</v>
      </c>
      <c r="F62" s="71">
        <v>0.13</v>
      </c>
      <c r="G62" s="71">
        <v>0.57999999999999996</v>
      </c>
      <c r="H62" s="71">
        <v>0.72</v>
      </c>
      <c r="I62" s="71">
        <v>0.21</v>
      </c>
      <c r="J62" s="71">
        <v>0.02</v>
      </c>
      <c r="K62" s="71">
        <v>0</v>
      </c>
      <c r="L62" s="71"/>
      <c r="M62" s="71">
        <v>5.4</v>
      </c>
      <c r="N62" s="71"/>
      <c r="O62" s="71">
        <v>3.86</v>
      </c>
      <c r="P62" s="71">
        <v>0.01</v>
      </c>
      <c r="Q62" s="71">
        <v>8.51</v>
      </c>
      <c r="R62" s="71">
        <v>0.21</v>
      </c>
      <c r="S62" s="71">
        <v>-0.01</v>
      </c>
      <c r="T62" s="71">
        <v>1.1299999999999999</v>
      </c>
      <c r="U62" s="71">
        <v>74.599999999999994</v>
      </c>
      <c r="V62" s="71">
        <v>20</v>
      </c>
      <c r="W62" s="71"/>
      <c r="X62" s="71"/>
      <c r="Z62" t="s">
        <v>1532</v>
      </c>
    </row>
    <row r="63" spans="1:26" x14ac:dyDescent="0.3">
      <c r="A63" s="71" t="s">
        <v>1533</v>
      </c>
      <c r="B63" s="71"/>
      <c r="C63" s="71">
        <v>43.26</v>
      </c>
      <c r="D63" s="71"/>
      <c r="E63" s="71">
        <v>10.19</v>
      </c>
      <c r="F63" s="71">
        <v>0.09</v>
      </c>
      <c r="G63" s="71">
        <v>0.51</v>
      </c>
      <c r="H63" s="71">
        <v>0.77</v>
      </c>
      <c r="I63" s="71">
        <v>0.19</v>
      </c>
      <c r="J63" s="71">
        <v>7.0000000000000007E-2</v>
      </c>
      <c r="K63" s="71">
        <v>0</v>
      </c>
      <c r="L63" s="71"/>
      <c r="M63" s="71">
        <v>5.74</v>
      </c>
      <c r="N63" s="71"/>
      <c r="O63" s="71">
        <v>3.72</v>
      </c>
      <c r="P63" s="71">
        <v>-0.01</v>
      </c>
      <c r="Q63" s="71">
        <v>10.029999999999999</v>
      </c>
      <c r="R63" s="71">
        <v>0.19</v>
      </c>
      <c r="S63" s="71">
        <v>-0.03</v>
      </c>
      <c r="T63" s="71">
        <v>1.17</v>
      </c>
      <c r="U63" s="71">
        <v>75.91</v>
      </c>
      <c r="V63" s="71">
        <v>20</v>
      </c>
      <c r="W63" s="71"/>
      <c r="X63" s="71"/>
      <c r="Z63" t="s">
        <v>1534</v>
      </c>
    </row>
    <row r="64" spans="1:26" x14ac:dyDescent="0.3">
      <c r="A64" s="71" t="s">
        <v>1535</v>
      </c>
      <c r="B64" s="71"/>
      <c r="C64" s="71">
        <v>42.59</v>
      </c>
      <c r="D64" s="71"/>
      <c r="E64" s="71">
        <v>10.32</v>
      </c>
      <c r="F64" s="71">
        <v>0.09</v>
      </c>
      <c r="G64" s="71">
        <v>0.65</v>
      </c>
      <c r="H64" s="71">
        <v>0.85</v>
      </c>
      <c r="I64" s="71">
        <v>0.18</v>
      </c>
      <c r="J64" s="71">
        <v>0.06</v>
      </c>
      <c r="K64" s="71">
        <v>0</v>
      </c>
      <c r="L64" s="71"/>
      <c r="M64" s="71">
        <v>5.0999999999999996</v>
      </c>
      <c r="N64" s="71"/>
      <c r="O64" s="71">
        <v>3.64</v>
      </c>
      <c r="P64" s="71">
        <v>0.03</v>
      </c>
      <c r="Q64" s="71">
        <v>10.24</v>
      </c>
      <c r="R64" s="71">
        <v>0.32</v>
      </c>
      <c r="S64" s="71">
        <v>0.01</v>
      </c>
      <c r="T64" s="71">
        <v>1.03</v>
      </c>
      <c r="U64" s="71">
        <v>75.099999999999994</v>
      </c>
      <c r="V64" s="71">
        <v>20</v>
      </c>
      <c r="W64" s="71"/>
      <c r="X64" s="71"/>
      <c r="Z64" t="s">
        <v>1536</v>
      </c>
    </row>
    <row r="65" spans="1:26" x14ac:dyDescent="0.3">
      <c r="A65" s="72"/>
      <c r="B65" s="72"/>
      <c r="C65" s="73">
        <f>AVERAGE(C59:C64)</f>
        <v>43.163333333333334</v>
      </c>
      <c r="D65" s="71"/>
      <c r="E65" s="73">
        <f t="shared" ref="E65:U65" si="10">AVERAGE(E59:E64)</f>
        <v>10.45</v>
      </c>
      <c r="F65" s="73">
        <f t="shared" si="10"/>
        <v>8.9999999999999983E-2</v>
      </c>
      <c r="G65" s="73">
        <f t="shared" si="10"/>
        <v>0.56666666666666665</v>
      </c>
      <c r="H65" s="73">
        <f t="shared" si="10"/>
        <v>0.80500000000000005</v>
      </c>
      <c r="I65" s="73">
        <f t="shared" si="10"/>
        <v>0.20166666666666666</v>
      </c>
      <c r="J65" s="73">
        <f t="shared" si="10"/>
        <v>5.000000000000001E-2</v>
      </c>
      <c r="K65" s="73">
        <f t="shared" si="10"/>
        <v>0</v>
      </c>
      <c r="L65" s="73"/>
      <c r="M65" s="73">
        <f t="shared" si="10"/>
        <v>5.5933333333333337</v>
      </c>
      <c r="N65" s="73"/>
      <c r="O65" s="73">
        <f t="shared" si="10"/>
        <v>3.688333333333333</v>
      </c>
      <c r="P65" s="73">
        <f t="shared" si="10"/>
        <v>-3.333333333333334E-3</v>
      </c>
      <c r="Q65" s="73">
        <f t="shared" si="10"/>
        <v>8.94</v>
      </c>
      <c r="R65" s="73">
        <f t="shared" si="10"/>
        <v>0.22999999999999998</v>
      </c>
      <c r="S65" s="73">
        <f t="shared" si="10"/>
        <v>-5.0000000000000001E-3</v>
      </c>
      <c r="T65" s="73">
        <f t="shared" si="10"/>
        <v>1.1116666666666668</v>
      </c>
      <c r="U65" s="73">
        <f t="shared" si="10"/>
        <v>74.896666666666661</v>
      </c>
      <c r="V65" s="72"/>
      <c r="W65" s="71"/>
      <c r="X65" s="72"/>
      <c r="Y65" s="2"/>
      <c r="Z65" s="2"/>
    </row>
    <row r="66" spans="1:26" x14ac:dyDescent="0.3">
      <c r="A66" s="74"/>
      <c r="B66" s="74"/>
      <c r="C66" s="75">
        <f>_xlfn.STDEV.P(C59:C64)</f>
        <v>0.45791799362864893</v>
      </c>
      <c r="D66" s="73"/>
      <c r="E66" s="75">
        <f t="shared" ref="E66:U66" si="11">_xlfn.STDEV.P(E59:E64)</f>
        <v>0.2167179426505027</v>
      </c>
      <c r="F66" s="75">
        <f t="shared" si="11"/>
        <v>6.0000000000000026E-2</v>
      </c>
      <c r="G66" s="75">
        <f t="shared" si="11"/>
        <v>7.1102430025672222E-2</v>
      </c>
      <c r="H66" s="75">
        <f t="shared" si="11"/>
        <v>0.10340051579497377</v>
      </c>
      <c r="I66" s="75">
        <f t="shared" si="11"/>
        <v>2.3392781412697031E-2</v>
      </c>
      <c r="J66" s="75">
        <f t="shared" si="11"/>
        <v>2.1602468994692856E-2</v>
      </c>
      <c r="K66" s="75">
        <f t="shared" si="11"/>
        <v>0</v>
      </c>
      <c r="L66" s="75"/>
      <c r="M66" s="75">
        <f t="shared" si="11"/>
        <v>0.32571289334149633</v>
      </c>
      <c r="N66" s="75"/>
      <c r="O66" s="75">
        <f t="shared" si="11"/>
        <v>0.16836633339899701</v>
      </c>
      <c r="P66" s="75">
        <f t="shared" si="11"/>
        <v>2.5603819159562023E-2</v>
      </c>
      <c r="Q66" s="75">
        <f t="shared" si="11"/>
        <v>1.1348274465015917</v>
      </c>
      <c r="R66" s="75">
        <f t="shared" si="11"/>
        <v>4.509249752822906E-2</v>
      </c>
      <c r="S66" s="75">
        <f t="shared" si="11"/>
        <v>1.7078251276599333E-2</v>
      </c>
      <c r="T66" s="75">
        <f t="shared" si="11"/>
        <v>4.7755162606314627E-2</v>
      </c>
      <c r="U66" s="75">
        <f t="shared" si="11"/>
        <v>0.75693827724296847</v>
      </c>
      <c r="V66" s="74"/>
      <c r="W66" s="71"/>
      <c r="X66" s="74"/>
      <c r="Y66" s="3"/>
      <c r="Z66" s="3"/>
    </row>
    <row r="67" spans="1:26" x14ac:dyDescent="0.3">
      <c r="A67" s="71"/>
      <c r="B67" s="71"/>
      <c r="C67" s="76"/>
      <c r="D67" s="75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1"/>
      <c r="W67" s="71"/>
      <c r="X67" s="71"/>
    </row>
    <row r="68" spans="1:26" x14ac:dyDescent="0.3">
      <c r="A68" s="71" t="s">
        <v>1537</v>
      </c>
      <c r="B68" s="71"/>
      <c r="C68" s="71">
        <v>43.09</v>
      </c>
      <c r="D68" s="76"/>
      <c r="E68" s="71">
        <v>9.61</v>
      </c>
      <c r="F68" s="71">
        <v>-0.03</v>
      </c>
      <c r="G68" s="71">
        <v>0.48</v>
      </c>
      <c r="H68" s="71">
        <v>0.74</v>
      </c>
      <c r="I68" s="71">
        <v>0.26</v>
      </c>
      <c r="J68" s="71">
        <v>0.03</v>
      </c>
      <c r="K68" s="71">
        <v>0</v>
      </c>
      <c r="L68" s="71"/>
      <c r="M68" s="71">
        <v>5.66</v>
      </c>
      <c r="N68" s="71"/>
      <c r="O68" s="71">
        <v>3.56</v>
      </c>
      <c r="P68" s="71">
        <v>-0.02</v>
      </c>
      <c r="Q68" s="71">
        <v>6.14</v>
      </c>
      <c r="R68" s="71">
        <v>0.27</v>
      </c>
      <c r="S68" s="71">
        <v>0.05</v>
      </c>
      <c r="T68" s="71">
        <v>0.8</v>
      </c>
      <c r="U68" s="71">
        <v>70.680000000000007</v>
      </c>
      <c r="V68" s="71">
        <v>10</v>
      </c>
      <c r="W68" s="71"/>
      <c r="X68" s="71"/>
      <c r="Z68" t="s">
        <v>1538</v>
      </c>
    </row>
    <row r="69" spans="1:26" x14ac:dyDescent="0.3">
      <c r="A69" s="71" t="s">
        <v>1539</v>
      </c>
      <c r="B69" s="71"/>
      <c r="C69" s="71">
        <v>43</v>
      </c>
      <c r="D69" s="71"/>
      <c r="E69" s="71">
        <v>9.93</v>
      </c>
      <c r="F69" s="71">
        <v>0.15</v>
      </c>
      <c r="G69" s="71">
        <v>0.52</v>
      </c>
      <c r="H69" s="71">
        <v>0.76</v>
      </c>
      <c r="I69" s="71">
        <v>0.17</v>
      </c>
      <c r="J69" s="71">
        <v>0.05</v>
      </c>
      <c r="K69" s="71">
        <v>0</v>
      </c>
      <c r="L69" s="71"/>
      <c r="M69" s="71">
        <v>5.99</v>
      </c>
      <c r="N69" s="71"/>
      <c r="O69" s="71">
        <v>3.71</v>
      </c>
      <c r="P69" s="71">
        <v>0.02</v>
      </c>
      <c r="Q69" s="71">
        <v>12.21</v>
      </c>
      <c r="R69" s="71">
        <v>0.15</v>
      </c>
      <c r="S69" s="71">
        <v>-0.03</v>
      </c>
      <c r="T69" s="71">
        <v>1.22</v>
      </c>
      <c r="U69" s="71">
        <v>77.87</v>
      </c>
      <c r="V69" s="71">
        <v>10</v>
      </c>
      <c r="W69" s="71"/>
      <c r="X69" s="71"/>
      <c r="Z69" t="s">
        <v>1540</v>
      </c>
    </row>
    <row r="70" spans="1:26" x14ac:dyDescent="0.3">
      <c r="A70" s="71" t="s">
        <v>1541</v>
      </c>
      <c r="B70" s="71"/>
      <c r="C70" s="71">
        <v>43.18</v>
      </c>
      <c r="D70" s="71"/>
      <c r="E70" s="71">
        <v>10.53</v>
      </c>
      <c r="F70" s="71">
        <v>0.1</v>
      </c>
      <c r="G70" s="71">
        <v>0.6</v>
      </c>
      <c r="H70" s="71">
        <v>0.89</v>
      </c>
      <c r="I70" s="71">
        <v>0.33</v>
      </c>
      <c r="J70" s="71">
        <v>0.04</v>
      </c>
      <c r="K70" s="71">
        <v>0</v>
      </c>
      <c r="L70" s="71"/>
      <c r="M70" s="71">
        <v>5.74</v>
      </c>
      <c r="N70" s="71"/>
      <c r="O70" s="71">
        <v>3.66</v>
      </c>
      <c r="P70" s="71">
        <v>0.01</v>
      </c>
      <c r="Q70" s="71">
        <v>9.7100000000000009</v>
      </c>
      <c r="R70" s="71">
        <v>0.19</v>
      </c>
      <c r="S70" s="71">
        <v>-0.01</v>
      </c>
      <c r="T70" s="71">
        <v>1.21</v>
      </c>
      <c r="U70" s="71">
        <v>76.19</v>
      </c>
      <c r="V70" s="71">
        <v>10</v>
      </c>
      <c r="W70" s="71"/>
      <c r="X70" s="71"/>
      <c r="Z70" t="s">
        <v>1542</v>
      </c>
    </row>
    <row r="71" spans="1:26" x14ac:dyDescent="0.3">
      <c r="A71" s="71" t="s">
        <v>1543</v>
      </c>
      <c r="B71" s="71"/>
      <c r="C71" s="71">
        <v>42.77</v>
      </c>
      <c r="D71" s="71"/>
      <c r="E71" s="71">
        <v>10.41</v>
      </c>
      <c r="F71" s="71">
        <v>0.16</v>
      </c>
      <c r="G71" s="71">
        <v>0.57999999999999996</v>
      </c>
      <c r="H71" s="71">
        <v>0.83</v>
      </c>
      <c r="I71" s="71">
        <v>0.27</v>
      </c>
      <c r="J71" s="71">
        <v>0.09</v>
      </c>
      <c r="K71" s="71">
        <v>0</v>
      </c>
      <c r="L71" s="71"/>
      <c r="M71" s="71">
        <v>5.62</v>
      </c>
      <c r="N71" s="71"/>
      <c r="O71" s="71">
        <v>3.61</v>
      </c>
      <c r="P71" s="71">
        <v>0.03</v>
      </c>
      <c r="Q71" s="71">
        <v>10.18</v>
      </c>
      <c r="R71" s="71">
        <v>0.18</v>
      </c>
      <c r="S71" s="71">
        <v>-0.03</v>
      </c>
      <c r="T71" s="71">
        <v>1.19</v>
      </c>
      <c r="U71" s="71">
        <v>75.930000000000007</v>
      </c>
      <c r="V71" s="71">
        <v>10</v>
      </c>
      <c r="W71" s="71"/>
      <c r="X71" s="71"/>
      <c r="Z71" t="s">
        <v>1544</v>
      </c>
    </row>
    <row r="72" spans="1:26" x14ac:dyDescent="0.3">
      <c r="A72" s="71" t="s">
        <v>1545</v>
      </c>
      <c r="B72" s="71"/>
      <c r="C72" s="71">
        <v>43.32</v>
      </c>
      <c r="D72" s="71"/>
      <c r="E72" s="71">
        <v>10.23</v>
      </c>
      <c r="F72" s="71">
        <v>0.15</v>
      </c>
      <c r="G72" s="71">
        <v>0.46</v>
      </c>
      <c r="H72" s="71">
        <v>0.59</v>
      </c>
      <c r="I72" s="71">
        <v>0.2</v>
      </c>
      <c r="J72" s="71">
        <v>0.05</v>
      </c>
      <c r="K72" s="71">
        <v>0</v>
      </c>
      <c r="L72" s="71"/>
      <c r="M72" s="71">
        <v>5.65</v>
      </c>
      <c r="N72" s="71"/>
      <c r="O72" s="71">
        <v>3.65</v>
      </c>
      <c r="P72" s="71">
        <v>-0.04</v>
      </c>
      <c r="Q72" s="71">
        <v>9.35</v>
      </c>
      <c r="R72" s="71">
        <v>0.2</v>
      </c>
      <c r="S72" s="71">
        <v>0</v>
      </c>
      <c r="T72" s="71">
        <v>1.18</v>
      </c>
      <c r="U72" s="71">
        <v>75.040000000000006</v>
      </c>
      <c r="V72" s="71">
        <v>10</v>
      </c>
      <c r="W72" s="71"/>
      <c r="X72" s="71"/>
      <c r="Z72" t="s">
        <v>1546</v>
      </c>
    </row>
    <row r="73" spans="1:26" x14ac:dyDescent="0.3">
      <c r="A73" s="71" t="s">
        <v>1547</v>
      </c>
      <c r="B73" s="71"/>
      <c r="C73" s="71">
        <v>42.78</v>
      </c>
      <c r="D73" s="71"/>
      <c r="E73" s="71">
        <v>10.18</v>
      </c>
      <c r="F73" s="71">
        <v>0.11</v>
      </c>
      <c r="G73" s="71">
        <v>0.54</v>
      </c>
      <c r="H73" s="71">
        <v>0.71</v>
      </c>
      <c r="I73" s="71">
        <v>0.23</v>
      </c>
      <c r="J73" s="71">
        <v>0.05</v>
      </c>
      <c r="K73" s="71">
        <v>0</v>
      </c>
      <c r="L73" s="71"/>
      <c r="M73" s="71">
        <v>5.67</v>
      </c>
      <c r="N73" s="71"/>
      <c r="O73" s="71">
        <v>3.47</v>
      </c>
      <c r="P73" s="71">
        <v>0</v>
      </c>
      <c r="Q73" s="71">
        <v>12.61</v>
      </c>
      <c r="R73" s="71">
        <v>0.17</v>
      </c>
      <c r="S73" s="71">
        <v>0</v>
      </c>
      <c r="T73" s="71">
        <v>1.1499999999999999</v>
      </c>
      <c r="U73" s="71">
        <v>77.67</v>
      </c>
      <c r="V73" s="71">
        <v>10</v>
      </c>
      <c r="W73" s="71"/>
      <c r="X73" s="71"/>
      <c r="Z73" t="s">
        <v>1548</v>
      </c>
    </row>
    <row r="74" spans="1:26" x14ac:dyDescent="0.3">
      <c r="A74" s="72"/>
      <c r="B74" s="72"/>
      <c r="C74" s="73">
        <f>AVERAGE(C68:C73)</f>
        <v>43.023333333333333</v>
      </c>
      <c r="D74" s="71"/>
      <c r="E74" s="73">
        <f t="shared" ref="E74:M74" si="12">AVERAGE(E68:E73)</f>
        <v>10.148333333333335</v>
      </c>
      <c r="F74" s="73">
        <f t="shared" si="12"/>
        <v>0.10666666666666667</v>
      </c>
      <c r="G74" s="73">
        <f t="shared" si="12"/>
        <v>0.53</v>
      </c>
      <c r="H74" s="73">
        <f t="shared" si="12"/>
        <v>0.7533333333333333</v>
      </c>
      <c r="I74" s="73">
        <f t="shared" si="12"/>
        <v>0.24333333333333332</v>
      </c>
      <c r="J74" s="73">
        <f t="shared" si="12"/>
        <v>5.1666666666666666E-2</v>
      </c>
      <c r="K74" s="73">
        <f t="shared" si="12"/>
        <v>0</v>
      </c>
      <c r="L74" s="73"/>
      <c r="M74" s="73">
        <f t="shared" si="12"/>
        <v>5.7216666666666676</v>
      </c>
      <c r="N74" s="73"/>
      <c r="O74" s="73">
        <f t="shared" ref="O74:U74" si="13">AVERAGE(O68:O73)</f>
        <v>3.6099999999999994</v>
      </c>
      <c r="P74" s="73">
        <f t="shared" si="13"/>
        <v>0</v>
      </c>
      <c r="Q74" s="73">
        <f t="shared" si="13"/>
        <v>10.033333333333333</v>
      </c>
      <c r="R74" s="73">
        <f t="shared" si="13"/>
        <v>0.19333333333333333</v>
      </c>
      <c r="S74" s="73">
        <f t="shared" si="13"/>
        <v>-3.3333333333333327E-3</v>
      </c>
      <c r="T74" s="73">
        <f t="shared" si="13"/>
        <v>1.125</v>
      </c>
      <c r="U74" s="73">
        <f t="shared" si="13"/>
        <v>75.563333333333347</v>
      </c>
      <c r="V74" s="72"/>
      <c r="W74" s="71"/>
      <c r="X74" s="72"/>
      <c r="Y74" s="2"/>
      <c r="Z74" s="2"/>
    </row>
    <row r="75" spans="1:26" x14ac:dyDescent="0.3">
      <c r="A75" s="74"/>
      <c r="B75" s="74"/>
      <c r="C75" s="75">
        <f>_xlfn.STDEV.P(C68:C73)</f>
        <v>0.20038851153585449</v>
      </c>
      <c r="D75" s="73"/>
      <c r="E75" s="75">
        <f t="shared" ref="E75:U75" si="14">_xlfn.STDEV.P(E68:E73)</f>
        <v>0.30530949688617443</v>
      </c>
      <c r="F75" s="75">
        <f t="shared" si="14"/>
        <v>6.4978628965393068E-2</v>
      </c>
      <c r="G75" s="75">
        <f t="shared" si="14"/>
        <v>4.9999999999999989E-2</v>
      </c>
      <c r="H75" s="75">
        <f t="shared" si="14"/>
        <v>9.4280904158206905E-2</v>
      </c>
      <c r="I75" s="75">
        <f t="shared" si="14"/>
        <v>5.1532082779134514E-2</v>
      </c>
      <c r="J75" s="75">
        <f t="shared" si="14"/>
        <v>1.8633899812498245E-2</v>
      </c>
      <c r="K75" s="75">
        <f t="shared" si="14"/>
        <v>0</v>
      </c>
      <c r="L75" s="75"/>
      <c r="M75" s="75">
        <f t="shared" si="14"/>
        <v>0.12535505130982516</v>
      </c>
      <c r="N75" s="75"/>
      <c r="O75" s="75">
        <f t="shared" si="14"/>
        <v>7.7674534651540228E-2</v>
      </c>
      <c r="P75" s="75">
        <f t="shared" si="14"/>
        <v>2.3804761428476168E-2</v>
      </c>
      <c r="Q75" s="75">
        <f t="shared" si="14"/>
        <v>2.1263479384982014</v>
      </c>
      <c r="R75" s="75">
        <f t="shared" si="14"/>
        <v>3.7712361663282581E-2</v>
      </c>
      <c r="S75" s="75">
        <f t="shared" si="14"/>
        <v>2.68741924943285E-2</v>
      </c>
      <c r="T75" s="75">
        <f t="shared" si="14"/>
        <v>0.14705441169852684</v>
      </c>
      <c r="U75" s="75">
        <f t="shared" si="14"/>
        <v>2.3946723273875175</v>
      </c>
      <c r="V75" s="74"/>
      <c r="W75" s="71"/>
      <c r="X75" s="74"/>
      <c r="Y75" s="3"/>
      <c r="Z75" s="3"/>
    </row>
    <row r="76" spans="1:26" x14ac:dyDescent="0.3">
      <c r="A76" s="71"/>
      <c r="B76" s="71"/>
      <c r="C76" s="76"/>
      <c r="D76" s="75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1"/>
      <c r="W76" s="71"/>
      <c r="X76" s="71"/>
    </row>
    <row r="77" spans="1:26" x14ac:dyDescent="0.3">
      <c r="A77" s="71" t="s">
        <v>1549</v>
      </c>
      <c r="B77" s="71"/>
      <c r="C77" s="71">
        <v>39.340000000000003</v>
      </c>
      <c r="D77" s="76"/>
      <c r="E77" s="71">
        <v>10.55</v>
      </c>
      <c r="F77" s="71">
        <v>0</v>
      </c>
      <c r="G77" s="71">
        <v>0.4</v>
      </c>
      <c r="H77" s="71">
        <v>0.57999999999999996</v>
      </c>
      <c r="I77" s="71">
        <v>0.14000000000000001</v>
      </c>
      <c r="J77" s="71">
        <v>0.03</v>
      </c>
      <c r="K77" s="71">
        <v>-0.77</v>
      </c>
      <c r="L77" s="71"/>
      <c r="M77" s="71">
        <v>5.57</v>
      </c>
      <c r="N77" s="71"/>
      <c r="O77" s="71">
        <v>3.11</v>
      </c>
      <c r="P77" s="71">
        <v>-0.04</v>
      </c>
      <c r="Q77" s="71">
        <v>6.61</v>
      </c>
      <c r="R77" s="71">
        <v>0.76</v>
      </c>
      <c r="S77" s="71">
        <v>0.04</v>
      </c>
      <c r="T77" s="71">
        <v>2.88</v>
      </c>
      <c r="U77" s="71">
        <v>70</v>
      </c>
      <c r="V77" s="71">
        <v>5</v>
      </c>
      <c r="W77" s="71"/>
      <c r="X77" s="71"/>
      <c r="Z77" t="s">
        <v>1550</v>
      </c>
    </row>
    <row r="78" spans="1:26" x14ac:dyDescent="0.3">
      <c r="A78" s="71" t="s">
        <v>1551</v>
      </c>
      <c r="B78" s="71"/>
      <c r="C78" s="71">
        <v>43.94</v>
      </c>
      <c r="D78" s="71"/>
      <c r="E78" s="71">
        <v>10.91</v>
      </c>
      <c r="F78" s="71">
        <v>7.0000000000000007E-2</v>
      </c>
      <c r="G78" s="71">
        <v>0.57999999999999996</v>
      </c>
      <c r="H78" s="71">
        <v>0.92</v>
      </c>
      <c r="I78" s="71">
        <v>0.22</v>
      </c>
      <c r="J78" s="71">
        <v>0.06</v>
      </c>
      <c r="K78" s="71">
        <v>0</v>
      </c>
      <c r="L78" s="71"/>
      <c r="M78" s="71">
        <v>6.09</v>
      </c>
      <c r="N78" s="71"/>
      <c r="O78" s="71">
        <v>4</v>
      </c>
      <c r="P78" s="71">
        <v>-0.01</v>
      </c>
      <c r="Q78" s="71">
        <v>5.22</v>
      </c>
      <c r="R78" s="71">
        <v>0.15</v>
      </c>
      <c r="S78" s="71">
        <v>0.04</v>
      </c>
      <c r="T78" s="71">
        <v>1.21</v>
      </c>
      <c r="U78" s="71">
        <v>73.41</v>
      </c>
      <c r="V78" s="71">
        <v>5</v>
      </c>
      <c r="W78" s="71"/>
      <c r="X78" s="71"/>
      <c r="Z78" t="s">
        <v>1552</v>
      </c>
    </row>
    <row r="79" spans="1:26" x14ac:dyDescent="0.3">
      <c r="A79" s="71" t="s">
        <v>1553</v>
      </c>
      <c r="B79" s="71"/>
      <c r="C79" s="71">
        <v>42.65</v>
      </c>
      <c r="D79" s="71"/>
      <c r="E79" s="71">
        <v>10.67</v>
      </c>
      <c r="F79" s="71">
        <v>0.16</v>
      </c>
      <c r="G79" s="71">
        <v>0.65</v>
      </c>
      <c r="H79" s="71">
        <v>0.92</v>
      </c>
      <c r="I79" s="71">
        <v>0.28999999999999998</v>
      </c>
      <c r="J79" s="71">
        <v>0.06</v>
      </c>
      <c r="K79" s="71">
        <v>0</v>
      </c>
      <c r="L79" s="71"/>
      <c r="M79" s="71">
        <v>5.75</v>
      </c>
      <c r="N79" s="71"/>
      <c r="O79" s="71">
        <v>3.74</v>
      </c>
      <c r="P79" s="71">
        <v>-0.01</v>
      </c>
      <c r="Q79" s="71">
        <v>9.14</v>
      </c>
      <c r="R79" s="71">
        <v>0.16</v>
      </c>
      <c r="S79" s="71">
        <v>0.02</v>
      </c>
      <c r="T79" s="71">
        <v>1.24</v>
      </c>
      <c r="U79" s="71">
        <v>75.45</v>
      </c>
      <c r="V79" s="71">
        <v>5</v>
      </c>
      <c r="W79" s="71"/>
      <c r="X79" s="71"/>
      <c r="Z79" t="s">
        <v>1554</v>
      </c>
    </row>
    <row r="80" spans="1:26" x14ac:dyDescent="0.3">
      <c r="A80" s="71" t="s">
        <v>1555</v>
      </c>
      <c r="B80" s="71"/>
      <c r="C80" s="71">
        <v>42.98</v>
      </c>
      <c r="D80" s="71"/>
      <c r="E80" s="71">
        <v>10.71</v>
      </c>
      <c r="F80" s="71">
        <v>0.15</v>
      </c>
      <c r="G80" s="71">
        <v>0.62</v>
      </c>
      <c r="H80" s="71">
        <v>0.89</v>
      </c>
      <c r="I80" s="71">
        <v>0.22</v>
      </c>
      <c r="J80" s="71">
        <v>0.06</v>
      </c>
      <c r="K80" s="71">
        <v>0</v>
      </c>
      <c r="L80" s="71"/>
      <c r="M80" s="71">
        <v>5.67</v>
      </c>
      <c r="N80" s="71"/>
      <c r="O80" s="71">
        <v>3.77</v>
      </c>
      <c r="P80" s="71">
        <v>0</v>
      </c>
      <c r="Q80" s="71">
        <v>9.1999999999999993</v>
      </c>
      <c r="R80" s="71">
        <v>0.17</v>
      </c>
      <c r="S80" s="71">
        <v>0.04</v>
      </c>
      <c r="T80" s="71">
        <v>1.19</v>
      </c>
      <c r="U80" s="71">
        <v>75.66</v>
      </c>
      <c r="V80" s="71">
        <v>5</v>
      </c>
      <c r="W80" s="71"/>
      <c r="X80" s="71"/>
      <c r="Z80" t="s">
        <v>1556</v>
      </c>
    </row>
    <row r="81" spans="1:26" x14ac:dyDescent="0.3">
      <c r="A81" s="71" t="s">
        <v>1557</v>
      </c>
      <c r="B81" s="71"/>
      <c r="C81" s="71">
        <v>42.88</v>
      </c>
      <c r="D81" s="71"/>
      <c r="E81" s="71">
        <v>10.5</v>
      </c>
      <c r="F81" s="71">
        <v>0.1</v>
      </c>
      <c r="G81" s="71">
        <v>0.52</v>
      </c>
      <c r="H81" s="71">
        <v>0.77</v>
      </c>
      <c r="I81" s="71">
        <v>0.23</v>
      </c>
      <c r="J81" s="71">
        <v>0.05</v>
      </c>
      <c r="K81" s="71">
        <v>0</v>
      </c>
      <c r="L81" s="71"/>
      <c r="M81" s="71">
        <v>5.58</v>
      </c>
      <c r="N81" s="71"/>
      <c r="O81" s="71">
        <v>3.7</v>
      </c>
      <c r="P81" s="71">
        <v>0.05</v>
      </c>
      <c r="Q81" s="71">
        <v>9.3699999999999992</v>
      </c>
      <c r="R81" s="71">
        <v>0.22</v>
      </c>
      <c r="S81" s="71">
        <v>-0.01</v>
      </c>
      <c r="T81" s="71">
        <v>1.17</v>
      </c>
      <c r="U81" s="71">
        <v>75.14</v>
      </c>
      <c r="V81" s="71">
        <v>5</v>
      </c>
      <c r="W81" s="71"/>
      <c r="X81" s="71"/>
      <c r="Z81" t="s">
        <v>1558</v>
      </c>
    </row>
    <row r="82" spans="1:26" x14ac:dyDescent="0.3">
      <c r="A82" s="71" t="s">
        <v>1559</v>
      </c>
      <c r="B82" s="71"/>
      <c r="C82" s="71">
        <v>43.27</v>
      </c>
      <c r="D82" s="71"/>
      <c r="E82" s="71">
        <v>10.37</v>
      </c>
      <c r="F82" s="71">
        <v>0.16</v>
      </c>
      <c r="G82" s="71">
        <v>0.57999999999999996</v>
      </c>
      <c r="H82" s="71">
        <v>0.78</v>
      </c>
      <c r="I82" s="71">
        <v>0.28000000000000003</v>
      </c>
      <c r="J82" s="71">
        <v>0.06</v>
      </c>
      <c r="K82" s="71">
        <v>0</v>
      </c>
      <c r="L82" s="71"/>
      <c r="M82" s="71">
        <v>5.77</v>
      </c>
      <c r="N82" s="71"/>
      <c r="O82" s="71">
        <v>3.83</v>
      </c>
      <c r="P82" s="71">
        <v>-0.04</v>
      </c>
      <c r="Q82" s="71">
        <v>12.26</v>
      </c>
      <c r="R82" s="71">
        <v>0.15</v>
      </c>
      <c r="S82" s="71">
        <v>0.04</v>
      </c>
      <c r="T82" s="71">
        <v>1.1599999999999999</v>
      </c>
      <c r="U82" s="71">
        <v>78.7</v>
      </c>
      <c r="V82" s="71">
        <v>5</v>
      </c>
      <c r="W82" s="71"/>
      <c r="X82" s="71"/>
      <c r="Z82" t="s">
        <v>1560</v>
      </c>
    </row>
    <row r="83" spans="1:26" x14ac:dyDescent="0.3">
      <c r="A83" s="72"/>
      <c r="B83" s="72"/>
      <c r="C83" s="73">
        <f>AVERAGE(C77:C82)</f>
        <v>42.51</v>
      </c>
      <c r="D83" s="71"/>
      <c r="E83" s="73">
        <f t="shared" ref="E83:M83" si="15">AVERAGE(E77:E82)</f>
        <v>10.618333333333334</v>
      </c>
      <c r="F83" s="73">
        <f t="shared" si="15"/>
        <v>0.10666666666666667</v>
      </c>
      <c r="G83" s="73">
        <f t="shared" si="15"/>
        <v>0.55833333333333335</v>
      </c>
      <c r="H83" s="73">
        <f t="shared" si="15"/>
        <v>0.81</v>
      </c>
      <c r="I83" s="73">
        <f t="shared" si="15"/>
        <v>0.22999999999999998</v>
      </c>
      <c r="J83" s="73">
        <f t="shared" si="15"/>
        <v>5.3333333333333337E-2</v>
      </c>
      <c r="K83" s="73">
        <f t="shared" si="15"/>
        <v>-0.12833333333333333</v>
      </c>
      <c r="L83" s="73"/>
      <c r="M83" s="73">
        <f t="shared" si="15"/>
        <v>5.7383333333333324</v>
      </c>
      <c r="N83" s="73"/>
      <c r="O83" s="73">
        <f t="shared" ref="O83:U83" si="16">AVERAGE(O77:O82)</f>
        <v>3.6916666666666664</v>
      </c>
      <c r="P83" s="73">
        <f t="shared" si="16"/>
        <v>-8.3333333333333332E-3</v>
      </c>
      <c r="Q83" s="73">
        <f t="shared" si="16"/>
        <v>8.6333333333333329</v>
      </c>
      <c r="R83" s="73">
        <f t="shared" si="16"/>
        <v>0.26833333333333331</v>
      </c>
      <c r="S83" s="73">
        <f t="shared" si="16"/>
        <v>2.8333333333333335E-2</v>
      </c>
      <c r="T83" s="73">
        <f t="shared" si="16"/>
        <v>1.4749999999999999</v>
      </c>
      <c r="U83" s="73">
        <f t="shared" si="16"/>
        <v>74.726666666666659</v>
      </c>
      <c r="V83" s="72"/>
      <c r="W83" s="72"/>
      <c r="X83" s="72"/>
      <c r="Y83" s="2"/>
    </row>
    <row r="84" spans="1:26" x14ac:dyDescent="0.3">
      <c r="A84" s="74"/>
      <c r="B84" s="74"/>
      <c r="C84" s="75">
        <f>_xlfn.STDEV.P(C77:C82)</f>
        <v>1.4747203124660608</v>
      </c>
      <c r="D84" s="73"/>
      <c r="E84" s="75">
        <f t="shared" ref="E84:U84" si="17">_xlfn.STDEV.P(E77:E82)</f>
        <v>0.17150477803515848</v>
      </c>
      <c r="F84" s="75">
        <f t="shared" si="17"/>
        <v>5.8214163988576588E-2</v>
      </c>
      <c r="G84" s="75">
        <f t="shared" si="17"/>
        <v>8.1325819325039198E-2</v>
      </c>
      <c r="H84" s="75">
        <f t="shared" si="17"/>
        <v>0.11972189997378668</v>
      </c>
      <c r="I84" s="75">
        <f t="shared" si="17"/>
        <v>4.8989794855663696E-2</v>
      </c>
      <c r="J84" s="75">
        <f t="shared" si="17"/>
        <v>1.1055415967851335E-2</v>
      </c>
      <c r="K84" s="75">
        <f t="shared" si="17"/>
        <v>0.28696205711247302</v>
      </c>
      <c r="L84" s="75"/>
      <c r="M84" s="75">
        <f t="shared" si="17"/>
        <v>0.17458681380778879</v>
      </c>
      <c r="N84" s="75"/>
      <c r="O84" s="75">
        <f t="shared" si="17"/>
        <v>0.27721331537684524</v>
      </c>
      <c r="P84" s="75">
        <f t="shared" si="17"/>
        <v>3.0230595245361758E-2</v>
      </c>
      <c r="Q84" s="75">
        <f t="shared" si="17"/>
        <v>2.2367362135238249</v>
      </c>
      <c r="R84" s="75">
        <f t="shared" si="17"/>
        <v>0.22116484550870397</v>
      </c>
      <c r="S84" s="75">
        <f t="shared" si="17"/>
        <v>1.8633899812498248E-2</v>
      </c>
      <c r="T84" s="75">
        <f t="shared" si="17"/>
        <v>0.62888128185426762</v>
      </c>
      <c r="U84" s="75">
        <f t="shared" si="17"/>
        <v>2.6276584422045599</v>
      </c>
      <c r="V84" s="74"/>
      <c r="W84" s="74"/>
      <c r="X84" s="74"/>
      <c r="Y84" s="3"/>
    </row>
    <row r="85" spans="1:26" x14ac:dyDescent="0.3">
      <c r="A85" s="71"/>
      <c r="B85" s="71"/>
      <c r="C85" s="76"/>
      <c r="D85" s="7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1"/>
      <c r="V85" s="71"/>
      <c r="W85" s="71"/>
      <c r="X85" s="71"/>
    </row>
    <row r="86" spans="1:26" x14ac:dyDescent="0.3">
      <c r="A86" s="71"/>
      <c r="B86" s="71"/>
      <c r="C86" s="71"/>
      <c r="D86" s="76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</row>
    <row r="87" spans="1:26" x14ac:dyDescent="0.3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</row>
    <row r="88" spans="1:26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</row>
    <row r="89" spans="1:26" x14ac:dyDescent="0.3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</row>
    <row r="90" spans="1:26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</row>
    <row r="91" spans="1:26" x14ac:dyDescent="0.3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</row>
    <row r="92" spans="1:26" x14ac:dyDescent="0.3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</row>
    <row r="93" spans="1:26" x14ac:dyDescent="0.3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</row>
    <row r="94" spans="1:26" x14ac:dyDescent="0.3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</row>
    <row r="95" spans="1:26" x14ac:dyDescent="0.3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</row>
    <row r="96" spans="1:26" x14ac:dyDescent="0.3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All (good)-Si</vt:lpstr>
      <vt:lpstr>All (good)-Zr&amp;REE</vt:lpstr>
      <vt:lpstr>GCDkitWR</vt:lpstr>
      <vt:lpstr>Amph</vt:lpstr>
      <vt:lpstr>Bio</vt:lpstr>
      <vt:lpstr>Cpx</vt:lpstr>
      <vt:lpstr>Feld</vt:lpstr>
      <vt:lpstr>Eudialyte</vt:lpstr>
      <vt:lpstr>REE</vt:lpstr>
      <vt:lpstr>Roumaite</vt:lpstr>
      <vt:lpstr>ZrSi</vt:lpstr>
      <vt:lpstr>Unknowns</vt:lpstr>
      <vt:lpstr>Other</vt:lpstr>
      <vt:lpstr>All (raw)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Mwoodard</dc:creator>
  <cp:lastModifiedBy>Nels Iverson</cp:lastModifiedBy>
  <dcterms:created xsi:type="dcterms:W3CDTF">2021-11-11T19:05:13Z</dcterms:created>
  <dcterms:modified xsi:type="dcterms:W3CDTF">2022-12-08T22:17:51Z</dcterms:modified>
</cp:coreProperties>
</file>